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16" yWindow="3180" windowWidth="25260" windowHeight="5475" activeTab="0"/>
  </bookViews>
  <sheets>
    <sheet name="ご夫婦用" sheetId="1" r:id="rId1"/>
  </sheets>
  <definedNames>
    <definedName name="_xlnm.Print_Area" localSheetId="0">'ご夫婦用'!$A$1:$AD$77</definedName>
    <definedName name="_xlnm.Print_Titles" localSheetId="0">'ご夫婦用'!$10:$10</definedName>
  </definedNames>
  <calcPr fullCalcOnLoad="1"/>
</workbook>
</file>

<file path=xl/sharedStrings.xml><?xml version="1.0" encoding="utf-8"?>
<sst xmlns="http://schemas.openxmlformats.org/spreadsheetml/2006/main" count="32" uniqueCount="21">
  <si>
    <t>明治</t>
  </si>
  <si>
    <t>大正</t>
  </si>
  <si>
    <t>昭和</t>
  </si>
  <si>
    <t>平成</t>
  </si>
  <si>
    <t>生年月日</t>
  </si>
  <si>
    <t>年</t>
  </si>
  <si>
    <t>月</t>
  </si>
  <si>
    <t>日</t>
  </si>
  <si>
    <t>年金制度の重要事項
（印字されません）</t>
  </si>
  <si>
    <t>※裏面に続く</t>
  </si>
  <si>
    <t>ご本人→</t>
  </si>
  <si>
    <t>１</t>
  </si>
  <si>
    <t>(本)
年齢</t>
  </si>
  <si>
    <t>配偶者→</t>
  </si>
  <si>
    <t>(配)
年齢</t>
  </si>
  <si>
    <t>学校や勤め先等
（自営業、専業主婦等）</t>
  </si>
  <si>
    <t>住所
(市区町村,海外)</t>
  </si>
  <si>
    <t>婚姻、配偶者の勤め先、
氏名変更等</t>
  </si>
  <si>
    <t>氏名</t>
  </si>
  <si>
    <t>私の履歴整理表</t>
  </si>
  <si>
    <t>○年金記録確認をスムーズに行うため、ご自身の履歴を整理してみましょう。
　記入見本を参考に、わかる範囲でご記入ください。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</si>
</sst>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&quot;年&quot;"/>
    <numFmt numFmtId="177" formatCode="[$-411]ggge"/>
    <numFmt numFmtId="178" formatCode="yyyy&quot;年&quot;"/>
    <numFmt numFmtId="179" formatCode="\(yyyy&quot;&quot;\)"/>
  </numFmts>
  <fonts count="64">
    <font>
      <sz val="11"/>
      <name val="ＭＳ Ｐゴシック"/>
      <family val="3"/>
    </font>
    <font>
      <b/>
      <sz val="28"/>
      <name val="HG創英角ｺﾞｼｯｸUB"/>
      <family val="3"/>
    </font>
    <font>
      <sz val="6"/>
      <name val="ＭＳ Ｐゴシック"/>
      <family val="3"/>
    </font>
    <font>
      <sz val="28"/>
      <name val="HG丸ｺﾞｼｯｸM-PRO"/>
      <family val="3"/>
    </font>
    <font>
      <sz val="28"/>
      <name val="HG創英角ｺﾞｼｯｸUB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b/>
      <sz val="14"/>
      <name val="ＭＳ Ｐゴシック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HG丸ｺﾞｼｯｸM-PRO"/>
      <family val="3"/>
    </font>
    <font>
      <sz val="36"/>
      <name val="ＭＳ ゴシック"/>
      <family val="3"/>
    </font>
    <font>
      <sz val="20"/>
      <name val="ＭＳ 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b/>
      <sz val="36"/>
      <name val="ＭＳ ゴシック"/>
      <family val="3"/>
    </font>
    <font>
      <sz val="36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2"/>
      <name val="ＭＳ Ｐゴシック"/>
      <family val="3"/>
    </font>
    <font>
      <b/>
      <sz val="11"/>
      <name val="HG丸ｺﾞｼｯｸM-PRO"/>
      <family val="3"/>
    </font>
    <font>
      <b/>
      <sz val="24"/>
      <name val="HG丸ｺﾞｼｯｸM-PRO"/>
      <family val="3"/>
    </font>
    <font>
      <sz val="24"/>
      <name val="ＭＳ Ｐゴシック"/>
      <family val="3"/>
    </font>
    <font>
      <b/>
      <sz val="8"/>
      <name val="ＭＳ Ｐゴシック"/>
      <family val="3"/>
    </font>
    <font>
      <b/>
      <sz val="14"/>
      <name val="ＭＳ ゴシック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8" fillId="33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177" fontId="14" fillId="33" borderId="10" xfId="0" applyNumberFormat="1" applyFont="1" applyFill="1" applyBorder="1" applyAlignment="1" applyProtection="1">
      <alignment horizontal="center" vertical="center" shrinkToFit="1"/>
      <protection/>
    </xf>
    <xf numFmtId="0" fontId="14" fillId="33" borderId="14" xfId="0" applyFont="1" applyFill="1" applyBorder="1" applyAlignment="1" applyProtection="1">
      <alignment horizontal="center" vertical="center" shrinkToFit="1"/>
      <protection/>
    </xf>
    <xf numFmtId="0" fontId="15" fillId="33" borderId="15" xfId="0" applyNumberFormat="1" applyFont="1" applyFill="1" applyBorder="1" applyAlignment="1" applyProtection="1">
      <alignment horizontal="center" vertical="center" shrinkToFit="1"/>
      <protection/>
    </xf>
    <xf numFmtId="0" fontId="15" fillId="33" borderId="15" xfId="0" applyFont="1" applyFill="1" applyBorder="1" applyAlignment="1" applyProtection="1">
      <alignment horizontal="center" vertical="center" shrinkToFit="1"/>
      <protection/>
    </xf>
    <xf numFmtId="177" fontId="14" fillId="33" borderId="16" xfId="0" applyNumberFormat="1" applyFont="1" applyFill="1" applyBorder="1" applyAlignment="1" applyProtection="1">
      <alignment horizontal="center" vertical="center" shrinkToFit="1"/>
      <protection/>
    </xf>
    <xf numFmtId="0" fontId="14" fillId="33" borderId="17" xfId="0" applyFont="1" applyFill="1" applyBorder="1" applyAlignment="1" applyProtection="1">
      <alignment horizontal="center" vertical="center" shrinkToFit="1"/>
      <protection/>
    </xf>
    <xf numFmtId="0" fontId="15" fillId="33" borderId="18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179" fontId="14" fillId="33" borderId="0" xfId="0" applyNumberFormat="1" applyFont="1" applyFill="1" applyBorder="1" applyAlignment="1" applyProtection="1">
      <alignment horizontal="center" vertical="center" shrinkToFit="1"/>
      <protection/>
    </xf>
    <xf numFmtId="179" fontId="14" fillId="33" borderId="11" xfId="0" applyNumberFormat="1" applyFont="1" applyFill="1" applyBorder="1" applyAlignment="1" applyProtection="1">
      <alignment horizontal="center"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13" xfId="0" applyFont="1" applyFill="1" applyBorder="1" applyAlignment="1" applyProtection="1">
      <alignment horizontal="center" vertical="center" shrinkToFit="1"/>
      <protection/>
    </xf>
    <xf numFmtId="0" fontId="14" fillId="0" borderId="19" xfId="0" applyFont="1" applyFill="1" applyBorder="1" applyAlignment="1" applyProtection="1">
      <alignment horizontal="center" vertical="center" shrinkToFit="1"/>
      <protection/>
    </xf>
    <xf numFmtId="0" fontId="14" fillId="0" borderId="2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shrinkToFit="1"/>
      <protection/>
    </xf>
    <xf numFmtId="0" fontId="8" fillId="33" borderId="21" xfId="0" applyFont="1" applyFill="1" applyBorder="1" applyAlignment="1" applyProtection="1">
      <alignment vertical="center" shrinkToFit="1"/>
      <protection/>
    </xf>
    <xf numFmtId="0" fontId="19" fillId="33" borderId="21" xfId="0" applyFont="1" applyFill="1" applyBorder="1" applyAlignment="1" applyProtection="1">
      <alignment vertical="center" shrinkToFit="1"/>
      <protection/>
    </xf>
    <xf numFmtId="0" fontId="14" fillId="0" borderId="21" xfId="0" applyFont="1" applyFill="1" applyBorder="1" applyAlignment="1" applyProtection="1">
      <alignment horizontal="center" vertical="center" shrinkToFit="1"/>
      <protection/>
    </xf>
    <xf numFmtId="0" fontId="20" fillId="33" borderId="21" xfId="0" applyFont="1" applyFill="1" applyBorder="1" applyAlignment="1" applyProtection="1">
      <alignment vertical="center" shrinkToFi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11" fillId="33" borderId="22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56" fontId="8" fillId="33" borderId="0" xfId="0" applyNumberFormat="1" applyFont="1" applyFill="1" applyAlignment="1" applyProtection="1" quotePrefix="1">
      <alignment horizontal="center" vertical="center"/>
      <protection/>
    </xf>
    <xf numFmtId="0" fontId="8" fillId="33" borderId="0" xfId="0" applyFont="1" applyFill="1" applyAlignment="1" applyProtection="1" quotePrefix="1">
      <alignment vertic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177" fontId="14" fillId="34" borderId="24" xfId="0" applyNumberFormat="1" applyFont="1" applyFill="1" applyBorder="1" applyAlignment="1" applyProtection="1">
      <alignment horizontal="center" vertical="center" shrinkToFit="1"/>
      <protection/>
    </xf>
    <xf numFmtId="179" fontId="14" fillId="34" borderId="21" xfId="0" applyNumberFormat="1" applyFont="1" applyFill="1" applyBorder="1" applyAlignment="1" applyProtection="1">
      <alignment horizontal="center" vertical="center" shrinkToFit="1"/>
      <protection/>
    </xf>
    <xf numFmtId="0" fontId="14" fillId="34" borderId="25" xfId="0" applyFont="1" applyFill="1" applyBorder="1" applyAlignment="1" applyProtection="1">
      <alignment horizontal="center" vertical="center" shrinkToFit="1"/>
      <protection/>
    </xf>
    <xf numFmtId="0" fontId="14" fillId="34" borderId="26" xfId="0" applyFont="1" applyFill="1" applyBorder="1" applyAlignment="1" applyProtection="1">
      <alignment horizontal="center" vertical="center" shrinkToFit="1"/>
      <protection/>
    </xf>
    <xf numFmtId="0" fontId="15" fillId="34" borderId="26" xfId="0" applyNumberFormat="1" applyFont="1" applyFill="1" applyBorder="1" applyAlignment="1" applyProtection="1">
      <alignment horizontal="center" vertical="center" shrinkToFit="1"/>
      <protection/>
    </xf>
    <xf numFmtId="177" fontId="14" fillId="34" borderId="10" xfId="0" applyNumberFormat="1" applyFont="1" applyFill="1" applyBorder="1" applyAlignment="1" applyProtection="1">
      <alignment horizontal="center" vertical="center" shrinkToFit="1"/>
      <protection/>
    </xf>
    <xf numFmtId="179" fontId="14" fillId="34" borderId="0" xfId="0" applyNumberFormat="1" applyFont="1" applyFill="1" applyBorder="1" applyAlignment="1" applyProtection="1">
      <alignment horizontal="center" vertical="center" shrinkToFit="1"/>
      <protection/>
    </xf>
    <xf numFmtId="0" fontId="14" fillId="34" borderId="14" xfId="0" applyFont="1" applyFill="1" applyBorder="1" applyAlignment="1" applyProtection="1">
      <alignment horizontal="center" vertical="center" shrinkToFit="1"/>
      <protection/>
    </xf>
    <xf numFmtId="0" fontId="14" fillId="34" borderId="15" xfId="0" applyFont="1" applyFill="1" applyBorder="1" applyAlignment="1" applyProtection="1">
      <alignment horizontal="center" vertical="center" shrinkToFit="1"/>
      <protection/>
    </xf>
    <xf numFmtId="0" fontId="15" fillId="34" borderId="15" xfId="0" applyNumberFormat="1" applyFont="1" applyFill="1" applyBorder="1" applyAlignment="1" applyProtection="1">
      <alignment horizontal="center" vertical="center" shrinkToFit="1"/>
      <protection/>
    </xf>
    <xf numFmtId="0" fontId="15" fillId="34" borderId="15" xfId="0" applyFont="1" applyFill="1" applyBorder="1" applyAlignment="1" applyProtection="1">
      <alignment horizontal="center" vertical="center" shrinkToFit="1"/>
      <protection/>
    </xf>
    <xf numFmtId="177" fontId="14" fillId="34" borderId="27" xfId="0" applyNumberFormat="1" applyFont="1" applyFill="1" applyBorder="1" applyAlignment="1" applyProtection="1">
      <alignment horizontal="center" vertical="center" shrinkToFit="1"/>
      <protection/>
    </xf>
    <xf numFmtId="179" fontId="14" fillId="34" borderId="28" xfId="0" applyNumberFormat="1" applyFont="1" applyFill="1" applyBorder="1" applyAlignment="1" applyProtection="1">
      <alignment horizontal="center" vertical="center" shrinkToFit="1"/>
      <protection/>
    </xf>
    <xf numFmtId="0" fontId="14" fillId="34" borderId="29" xfId="0" applyFont="1" applyFill="1" applyBorder="1" applyAlignment="1" applyProtection="1">
      <alignment horizontal="center" vertical="center" shrinkToFit="1"/>
      <protection/>
    </xf>
    <xf numFmtId="0" fontId="14" fillId="34" borderId="30" xfId="0" applyFont="1" applyFill="1" applyBorder="1" applyAlignment="1" applyProtection="1">
      <alignment horizontal="center" vertical="center" shrinkToFit="1"/>
      <protection/>
    </xf>
    <xf numFmtId="0" fontId="15" fillId="34" borderId="30" xfId="0" applyFont="1" applyFill="1" applyBorder="1" applyAlignment="1" applyProtection="1">
      <alignment horizontal="center" vertical="center" shrinkToFit="1"/>
      <protection/>
    </xf>
    <xf numFmtId="176" fontId="23" fillId="0" borderId="31" xfId="0" applyNumberFormat="1" applyFont="1" applyBorder="1" applyAlignment="1" applyProtection="1">
      <alignment horizontal="distributed" vertical="center" wrapText="1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>
      <alignment vertical="center"/>
    </xf>
    <xf numFmtId="0" fontId="23" fillId="33" borderId="0" xfId="0" applyFont="1" applyFill="1" applyAlignment="1" applyProtection="1">
      <alignment horizontal="right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22" fillId="33" borderId="0" xfId="0" applyFont="1" applyFill="1" applyAlignment="1">
      <alignment vertical="center"/>
    </xf>
    <xf numFmtId="0" fontId="26" fillId="0" borderId="31" xfId="0" applyFont="1" applyBorder="1" applyAlignment="1" applyProtection="1">
      <alignment horizontal="center" vertical="center" wrapText="1" shrinkToFit="1"/>
      <protection/>
    </xf>
    <xf numFmtId="0" fontId="27" fillId="33" borderId="32" xfId="0" applyFont="1" applyFill="1" applyBorder="1" applyAlignment="1" applyProtection="1">
      <alignment horizontal="center" vertical="center" shrinkToFit="1"/>
      <protection/>
    </xf>
    <xf numFmtId="0" fontId="27" fillId="34" borderId="32" xfId="0" applyFont="1" applyFill="1" applyBorder="1" applyAlignment="1" applyProtection="1">
      <alignment horizontal="center" vertical="center" shrinkToFit="1"/>
      <protection/>
    </xf>
    <xf numFmtId="0" fontId="27" fillId="33" borderId="33" xfId="0" applyFont="1" applyFill="1" applyBorder="1" applyAlignment="1" applyProtection="1">
      <alignment horizontal="center" vertical="center" shrinkToFit="1"/>
      <protection/>
    </xf>
    <xf numFmtId="0" fontId="7" fillId="0" borderId="34" xfId="0" applyFont="1" applyBorder="1" applyAlignment="1">
      <alignment horizontal="center" vertical="center" wrapText="1"/>
    </xf>
    <xf numFmtId="0" fontId="27" fillId="34" borderId="35" xfId="0" applyFont="1" applyFill="1" applyBorder="1" applyAlignment="1" applyProtection="1">
      <alignment horizontal="center" vertical="center" shrinkToFit="1"/>
      <protection/>
    </xf>
    <xf numFmtId="0" fontId="28" fillId="33" borderId="36" xfId="0" applyFont="1" applyFill="1" applyBorder="1" applyAlignment="1" applyProtection="1">
      <alignment vertical="center" shrinkToFit="1"/>
      <protection/>
    </xf>
    <xf numFmtId="0" fontId="27" fillId="34" borderId="37" xfId="0" applyFont="1" applyFill="1" applyBorder="1" applyAlignment="1" applyProtection="1">
      <alignment horizontal="center" vertical="center" shrinkToFit="1"/>
      <protection/>
    </xf>
    <xf numFmtId="0" fontId="7" fillId="33" borderId="0" xfId="0" applyFont="1" applyFill="1" applyAlignment="1" applyProtection="1">
      <alignment vertical="center" shrinkToFit="1"/>
      <protection/>
    </xf>
    <xf numFmtId="0" fontId="6" fillId="33" borderId="0" xfId="0" applyFont="1" applyFill="1" applyAlignment="1" applyProtection="1">
      <alignment horizontal="center" vertical="center" shrinkToFit="1"/>
      <protection/>
    </xf>
    <xf numFmtId="0" fontId="7" fillId="33" borderId="0" xfId="0" applyFont="1" applyFill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177" fontId="14" fillId="34" borderId="38" xfId="0" applyNumberFormat="1" applyFont="1" applyFill="1" applyBorder="1" applyAlignment="1" applyProtection="1">
      <alignment horizontal="center" vertical="center" shrinkToFit="1"/>
      <protection hidden="1"/>
    </xf>
    <xf numFmtId="179" fontId="14" fillId="34" borderId="39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40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41" xfId="0" applyFont="1" applyFill="1" applyBorder="1" applyAlignment="1" applyProtection="1">
      <alignment horizontal="center" vertical="center" shrinkToFit="1"/>
      <protection hidden="1"/>
    </xf>
    <xf numFmtId="177" fontId="14" fillId="33" borderId="10" xfId="0" applyNumberFormat="1" applyFont="1" applyFill="1" applyBorder="1" applyAlignment="1" applyProtection="1">
      <alignment horizontal="center" vertical="center" shrinkToFit="1"/>
      <protection hidden="1"/>
    </xf>
    <xf numFmtId="179" fontId="14" fillId="33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33" borderId="14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Fill="1" applyBorder="1" applyAlignment="1" applyProtection="1">
      <alignment horizontal="center" vertical="center" shrinkToFit="1"/>
      <protection hidden="1"/>
    </xf>
    <xf numFmtId="177" fontId="14" fillId="34" borderId="10" xfId="0" applyNumberFormat="1" applyFont="1" applyFill="1" applyBorder="1" applyAlignment="1" applyProtection="1">
      <alignment horizontal="center" vertical="center" shrinkToFit="1"/>
      <protection hidden="1"/>
    </xf>
    <xf numFmtId="179" fontId="14" fillId="34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14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 shrinkToFit="1"/>
      <protection hidden="1"/>
    </xf>
    <xf numFmtId="177" fontId="14" fillId="33" borderId="16" xfId="0" applyNumberFormat="1" applyFont="1" applyFill="1" applyBorder="1" applyAlignment="1" applyProtection="1">
      <alignment horizontal="center" vertical="center" shrinkToFit="1"/>
      <protection hidden="1"/>
    </xf>
    <xf numFmtId="179" fontId="14" fillId="33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33" borderId="17" xfId="0" applyFont="1" applyFill="1" applyBorder="1" applyAlignment="1" applyProtection="1">
      <alignment horizontal="center" vertical="center" shrinkToFit="1"/>
      <protection hidden="1"/>
    </xf>
    <xf numFmtId="0" fontId="14" fillId="0" borderId="18" xfId="0" applyFont="1" applyFill="1" applyBorder="1" applyAlignment="1" applyProtection="1">
      <alignment horizontal="center" vertical="center" shrinkToFit="1"/>
      <protection hidden="1"/>
    </xf>
    <xf numFmtId="0" fontId="18" fillId="34" borderId="14" xfId="0" applyFont="1" applyFill="1" applyBorder="1" applyAlignment="1" applyProtection="1">
      <alignment horizontal="center" vertical="center" shrinkToFit="1"/>
      <protection hidden="1"/>
    </xf>
    <xf numFmtId="177" fontId="14" fillId="33" borderId="27" xfId="0" applyNumberFormat="1" applyFont="1" applyFill="1" applyBorder="1" applyAlignment="1" applyProtection="1">
      <alignment horizontal="center" vertical="center" shrinkToFit="1"/>
      <protection hidden="1"/>
    </xf>
    <xf numFmtId="179" fontId="14" fillId="33" borderId="28" xfId="0" applyNumberFormat="1" applyFont="1" applyFill="1" applyBorder="1" applyAlignment="1" applyProtection="1">
      <alignment horizontal="center" vertical="center" shrinkToFit="1"/>
      <protection hidden="1"/>
    </xf>
    <xf numFmtId="0" fontId="14" fillId="33" borderId="29" xfId="0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Fill="1" applyBorder="1" applyAlignment="1" applyProtection="1">
      <alignment horizontal="center" vertical="center" shrinkToFit="1"/>
      <protection hidden="1"/>
    </xf>
    <xf numFmtId="0" fontId="27" fillId="34" borderId="42" xfId="0" applyFont="1" applyFill="1" applyBorder="1" applyAlignment="1" applyProtection="1">
      <alignment horizontal="center" vertical="center" shrinkToFit="1"/>
      <protection hidden="1"/>
    </xf>
    <xf numFmtId="0" fontId="27" fillId="33" borderId="32" xfId="0" applyFont="1" applyFill="1" applyBorder="1" applyAlignment="1" applyProtection="1">
      <alignment horizontal="center" vertical="center" shrinkToFit="1"/>
      <protection hidden="1"/>
    </xf>
    <xf numFmtId="0" fontId="27" fillId="34" borderId="32" xfId="0" applyFont="1" applyFill="1" applyBorder="1" applyAlignment="1" applyProtection="1">
      <alignment horizontal="center" vertical="center" shrinkToFit="1"/>
      <protection hidden="1"/>
    </xf>
    <xf numFmtId="0" fontId="27" fillId="33" borderId="33" xfId="0" applyFont="1" applyFill="1" applyBorder="1" applyAlignment="1" applyProtection="1">
      <alignment horizontal="center" vertical="center" shrinkToFit="1"/>
      <protection hidden="1"/>
    </xf>
    <xf numFmtId="0" fontId="27" fillId="33" borderId="37" xfId="0" applyFont="1" applyFill="1" applyBorder="1" applyAlignment="1" applyProtection="1">
      <alignment horizontal="center" vertical="center" shrinkToFit="1"/>
      <protection hidden="1"/>
    </xf>
    <xf numFmtId="0" fontId="27" fillId="34" borderId="35" xfId="0" applyFont="1" applyFill="1" applyBorder="1" applyAlignment="1" applyProtection="1">
      <alignment horizontal="center" vertical="center" shrinkToFit="1"/>
      <protection hidden="1"/>
    </xf>
    <xf numFmtId="177" fontId="14" fillId="34" borderId="24" xfId="0" applyNumberFormat="1" applyFont="1" applyFill="1" applyBorder="1" applyAlignment="1" applyProtection="1">
      <alignment horizontal="center" vertical="center" shrinkToFit="1"/>
      <protection hidden="1"/>
    </xf>
    <xf numFmtId="179" fontId="14" fillId="34" borderId="21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25" xfId="0" applyFont="1" applyFill="1" applyBorder="1" applyAlignment="1" applyProtection="1">
      <alignment horizontal="center" vertical="center" shrinkToFit="1"/>
      <protection hidden="1"/>
    </xf>
    <xf numFmtId="0" fontId="14" fillId="34" borderId="26" xfId="0" applyFont="1" applyFill="1" applyBorder="1" applyAlignment="1" applyProtection="1">
      <alignment horizontal="center" vertical="center" shrinkToFit="1"/>
      <protection hidden="1"/>
    </xf>
    <xf numFmtId="0" fontId="18" fillId="34" borderId="40" xfId="0" applyFont="1" applyFill="1" applyBorder="1" applyAlignment="1" applyProtection="1">
      <alignment horizontal="center" vertical="center" shrinkToFit="1"/>
      <protection hidden="1"/>
    </xf>
    <xf numFmtId="0" fontId="15" fillId="34" borderId="26" xfId="0" applyFont="1" applyFill="1" applyBorder="1" applyAlignment="1" applyProtection="1">
      <alignment horizontal="center" vertical="center" shrinkToFit="1"/>
      <protection locked="0"/>
    </xf>
    <xf numFmtId="0" fontId="15" fillId="33" borderId="15" xfId="0" applyFont="1" applyFill="1" applyBorder="1" applyAlignment="1" applyProtection="1">
      <alignment horizontal="center" vertical="center" shrinkToFit="1"/>
      <protection locked="0"/>
    </xf>
    <xf numFmtId="0" fontId="15" fillId="34" borderId="15" xfId="0" applyFont="1" applyFill="1" applyBorder="1" applyAlignment="1" applyProtection="1">
      <alignment horizontal="center" vertical="center" shrinkToFit="1"/>
      <protection locked="0"/>
    </xf>
    <xf numFmtId="0" fontId="15" fillId="33" borderId="18" xfId="0" applyFont="1" applyFill="1" applyBorder="1" applyAlignment="1" applyProtection="1">
      <alignment horizontal="center" vertical="center" shrinkToFit="1"/>
      <protection locked="0"/>
    </xf>
    <xf numFmtId="0" fontId="15" fillId="34" borderId="41" xfId="0" applyFont="1" applyFill="1" applyBorder="1" applyAlignment="1" applyProtection="1">
      <alignment horizontal="center" vertical="center" shrinkToFit="1"/>
      <protection locked="0"/>
    </xf>
    <xf numFmtId="0" fontId="15" fillId="33" borderId="30" xfId="0" applyFont="1" applyFill="1" applyBorder="1" applyAlignment="1" applyProtection="1">
      <alignment horizontal="center" vertical="center" shrinkToFit="1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5" fillId="34" borderId="14" xfId="0" applyFont="1" applyFill="1" applyBorder="1" applyAlignment="1" applyProtection="1">
      <alignment horizontal="center" vertical="center" shrinkToFit="1"/>
      <protection/>
    </xf>
    <xf numFmtId="0" fontId="15" fillId="34" borderId="0" xfId="0" applyFont="1" applyFill="1" applyBorder="1" applyAlignment="1">
      <alignment horizontal="center" vertical="center" shrinkToFit="1"/>
    </xf>
    <xf numFmtId="0" fontId="15" fillId="34" borderId="12" xfId="0" applyFont="1" applyFill="1" applyBorder="1" applyAlignment="1">
      <alignment horizontal="center" vertical="center" shrinkToFit="1"/>
    </xf>
    <xf numFmtId="0" fontId="0" fillId="34" borderId="44" xfId="0" applyFont="1" applyFill="1" applyBorder="1" applyAlignment="1">
      <alignment horizontal="center" vertical="center" shrinkToFit="1"/>
    </xf>
    <xf numFmtId="0" fontId="15" fillId="33" borderId="14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15" fillId="34" borderId="29" xfId="0" applyFont="1" applyFill="1" applyBorder="1" applyAlignment="1" applyProtection="1">
      <alignment horizontal="center" vertical="center" shrinkToFit="1"/>
      <protection/>
    </xf>
    <xf numFmtId="0" fontId="15" fillId="34" borderId="28" xfId="0" applyFont="1" applyFill="1" applyBorder="1" applyAlignment="1">
      <alignment horizontal="center" vertical="center" shrinkToFit="1"/>
    </xf>
    <xf numFmtId="0" fontId="15" fillId="34" borderId="45" xfId="0" applyFont="1" applyFill="1" applyBorder="1" applyAlignment="1">
      <alignment horizontal="center" vertical="center" shrinkToFit="1"/>
    </xf>
    <xf numFmtId="0" fontId="0" fillId="34" borderId="46" xfId="0" applyFont="1" applyFill="1" applyBorder="1" applyAlignment="1">
      <alignment horizontal="center" vertical="center" shrinkToFit="1"/>
    </xf>
    <xf numFmtId="0" fontId="15" fillId="33" borderId="29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5" fillId="0" borderId="45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15" fillId="34" borderId="25" xfId="0" applyFont="1" applyFill="1" applyBorder="1" applyAlignment="1" applyProtection="1">
      <alignment horizontal="center" vertical="center" shrinkToFit="1"/>
      <protection/>
    </xf>
    <xf numFmtId="0" fontId="15" fillId="34" borderId="21" xfId="0" applyFont="1" applyFill="1" applyBorder="1" applyAlignment="1">
      <alignment horizontal="center" vertical="center" shrinkToFit="1"/>
    </xf>
    <xf numFmtId="0" fontId="0" fillId="34" borderId="47" xfId="0" applyFont="1" applyFill="1" applyBorder="1" applyAlignment="1">
      <alignment horizontal="center" vertical="center" shrinkToFit="1"/>
    </xf>
    <xf numFmtId="0" fontId="15" fillId="34" borderId="14" xfId="0" applyFont="1" applyFill="1" applyBorder="1" applyAlignment="1" applyProtection="1">
      <alignment horizontal="center" vertical="center" shrinkToFit="1"/>
      <protection locked="0"/>
    </xf>
    <xf numFmtId="0" fontId="15" fillId="34" borderId="0" xfId="0" applyFont="1" applyFill="1" applyBorder="1" applyAlignment="1" applyProtection="1">
      <alignment horizontal="center" vertical="center" shrinkToFit="1"/>
      <protection locked="0"/>
    </xf>
    <xf numFmtId="0" fontId="15" fillId="34" borderId="12" xfId="0" applyFont="1" applyFill="1" applyBorder="1" applyAlignment="1" applyProtection="1">
      <alignment horizontal="center" vertical="center" shrinkToFit="1"/>
      <protection locked="0"/>
    </xf>
    <xf numFmtId="0" fontId="0" fillId="34" borderId="44" xfId="0" applyFont="1" applyFill="1" applyBorder="1" applyAlignment="1" applyProtection="1">
      <alignment horizontal="center" vertical="center" shrinkToFit="1"/>
      <protection locked="0"/>
    </xf>
    <xf numFmtId="0" fontId="15" fillId="33" borderId="14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15" fillId="33" borderId="17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 shrinkToFit="1"/>
      <protection locked="0"/>
    </xf>
    <xf numFmtId="0" fontId="15" fillId="34" borderId="40" xfId="0" applyFont="1" applyFill="1" applyBorder="1" applyAlignment="1" applyProtection="1">
      <alignment horizontal="center" vertical="center" shrinkToFit="1"/>
      <protection locked="0"/>
    </xf>
    <xf numFmtId="0" fontId="15" fillId="34" borderId="39" xfId="0" applyFont="1" applyFill="1" applyBorder="1" applyAlignment="1" applyProtection="1">
      <alignment horizontal="center" vertical="center" shrinkToFit="1"/>
      <protection locked="0"/>
    </xf>
    <xf numFmtId="0" fontId="15" fillId="34" borderId="49" xfId="0" applyFont="1" applyFill="1" applyBorder="1" applyAlignment="1" applyProtection="1">
      <alignment horizontal="center" vertical="center" shrinkToFit="1"/>
      <protection locked="0"/>
    </xf>
    <xf numFmtId="0" fontId="0" fillId="34" borderId="50" xfId="0" applyFont="1" applyFill="1" applyBorder="1" applyAlignment="1" applyProtection="1">
      <alignment horizontal="center" vertical="center" shrinkToFit="1"/>
      <protection locked="0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15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8" xfId="0" applyNumberFormat="1" applyFont="1" applyBorder="1" applyAlignment="1" applyProtection="1">
      <alignment horizontal="center" vertical="center" shrinkToFit="1"/>
      <protection locked="0"/>
    </xf>
    <xf numFmtId="0" fontId="15" fillId="34" borderId="25" xfId="0" applyFont="1" applyFill="1" applyBorder="1" applyAlignment="1" applyProtection="1">
      <alignment horizontal="center" vertical="center" shrinkToFit="1"/>
      <protection locked="0"/>
    </xf>
    <xf numFmtId="0" fontId="15" fillId="34" borderId="21" xfId="0" applyFont="1" applyFill="1" applyBorder="1" applyAlignment="1" applyProtection="1">
      <alignment horizontal="center" vertical="center" shrinkToFit="1"/>
      <protection locked="0"/>
    </xf>
    <xf numFmtId="0" fontId="15" fillId="34" borderId="52" xfId="0" applyFont="1" applyFill="1" applyBorder="1" applyAlignment="1" applyProtection="1">
      <alignment horizontal="center" vertical="center" shrinkToFit="1"/>
      <protection locked="0"/>
    </xf>
    <xf numFmtId="0" fontId="0" fillId="34" borderId="47" xfId="0" applyFont="1" applyFill="1" applyBorder="1" applyAlignment="1" applyProtection="1">
      <alignment horizontal="center" vertical="center" shrinkToFit="1"/>
      <protection locked="0"/>
    </xf>
    <xf numFmtId="0" fontId="15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34" borderId="44" xfId="0" applyFill="1" applyBorder="1" applyAlignment="1" applyProtection="1">
      <alignment horizontal="center" vertical="center" shrinkToFit="1"/>
      <protection locked="0"/>
    </xf>
    <xf numFmtId="0" fontId="15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5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0" applyNumberFormat="1" applyFont="1" applyBorder="1" applyAlignment="1" applyProtection="1">
      <alignment horizontal="center" vertical="center" shrinkToFit="1"/>
      <protection locked="0"/>
    </xf>
    <xf numFmtId="0" fontId="15" fillId="34" borderId="40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15" fillId="34" borderId="14" xfId="0" applyNumberFormat="1" applyFont="1" applyFill="1" applyBorder="1" applyAlignment="1" applyProtection="1">
      <alignment horizontal="center" vertical="center" shrinkToFit="1"/>
      <protection/>
    </xf>
    <xf numFmtId="0" fontId="15" fillId="34" borderId="0" xfId="0" applyNumberFormat="1" applyFont="1" applyFill="1" applyBorder="1" applyAlignment="1" applyProtection="1">
      <alignment horizontal="center" vertical="center" shrinkToFit="1"/>
      <protection/>
    </xf>
    <xf numFmtId="0" fontId="15" fillId="34" borderId="12" xfId="0" applyNumberFormat="1" applyFont="1" applyFill="1" applyBorder="1" applyAlignment="1" applyProtection="1">
      <alignment horizontal="center" vertical="center" shrinkToFit="1"/>
      <protection/>
    </xf>
    <xf numFmtId="0" fontId="15" fillId="34" borderId="0" xfId="0" applyNumberFormat="1" applyFont="1" applyFill="1" applyAlignment="1">
      <alignment horizontal="center" vertical="center" shrinkToFit="1"/>
    </xf>
    <xf numFmtId="0" fontId="15" fillId="33" borderId="17" xfId="0" applyNumberFormat="1" applyFont="1" applyFill="1" applyBorder="1" applyAlignment="1" applyProtection="1">
      <alignment horizontal="center" vertical="center" shrinkToFit="1"/>
      <protection/>
    </xf>
    <xf numFmtId="0" fontId="15" fillId="33" borderId="11" xfId="0" applyNumberFormat="1" applyFont="1" applyFill="1" applyBorder="1" applyAlignment="1" applyProtection="1">
      <alignment horizontal="center" vertical="center" shrinkToFit="1"/>
      <protection/>
    </xf>
    <xf numFmtId="0" fontId="15" fillId="33" borderId="51" xfId="0" applyNumberFormat="1" applyFont="1" applyFill="1" applyBorder="1" applyAlignment="1" applyProtection="1">
      <alignment horizontal="center" vertical="center" shrinkToFit="1"/>
      <protection/>
    </xf>
    <xf numFmtId="0" fontId="15" fillId="0" borderId="11" xfId="0" applyNumberFormat="1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15" fillId="33" borderId="14" xfId="0" applyNumberFormat="1" applyFont="1" applyFill="1" applyBorder="1" applyAlignment="1" applyProtection="1">
      <alignment horizontal="center" vertical="center" shrinkToFit="1"/>
      <protection/>
    </xf>
    <xf numFmtId="0" fontId="15" fillId="33" borderId="0" xfId="0" applyNumberFormat="1" applyFont="1" applyFill="1" applyBorder="1" applyAlignment="1" applyProtection="1">
      <alignment horizontal="center" vertical="center" shrinkToFit="1"/>
      <protection/>
    </xf>
    <xf numFmtId="0" fontId="15" fillId="33" borderId="12" xfId="0" applyNumberFormat="1" applyFont="1" applyFill="1" applyBorder="1" applyAlignment="1" applyProtection="1">
      <alignment horizontal="center" vertical="center" shrinkToFit="1"/>
      <protection/>
    </xf>
    <xf numFmtId="0" fontId="15" fillId="0" borderId="0" xfId="0" applyNumberFormat="1" applyFont="1" applyAlignment="1">
      <alignment horizontal="center" vertical="center" shrinkToFit="1"/>
    </xf>
    <xf numFmtId="0" fontId="24" fillId="0" borderId="53" xfId="0" applyFont="1" applyBorder="1" applyAlignment="1" applyProtection="1">
      <alignment horizontal="distributed" vertical="center" shrinkToFit="1"/>
      <protection/>
    </xf>
    <xf numFmtId="0" fontId="25" fillId="0" borderId="54" xfId="0" applyFont="1" applyBorder="1" applyAlignment="1">
      <alignment vertical="center" shrinkToFit="1"/>
    </xf>
    <xf numFmtId="176" fontId="21" fillId="0" borderId="55" xfId="0" applyNumberFormat="1" applyFont="1" applyBorder="1" applyAlignment="1" applyProtection="1">
      <alignment horizontal="center" vertical="center" wrapText="1" shrinkToFit="1"/>
      <protection/>
    </xf>
    <xf numFmtId="0" fontId="22" fillId="0" borderId="36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176" fontId="23" fillId="0" borderId="55" xfId="0" applyNumberFormat="1" applyFont="1" applyBorder="1" applyAlignment="1" applyProtection="1">
      <alignment horizontal="center" vertical="center" wrapText="1" shrinkToFit="1"/>
      <protection/>
    </xf>
    <xf numFmtId="0" fontId="0" fillId="0" borderId="3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5" fillId="34" borderId="25" xfId="0" applyNumberFormat="1" applyFont="1" applyFill="1" applyBorder="1" applyAlignment="1" applyProtection="1">
      <alignment horizontal="center" vertical="center" shrinkToFit="1"/>
      <protection/>
    </xf>
    <xf numFmtId="0" fontId="15" fillId="34" borderId="21" xfId="0" applyNumberFormat="1" applyFont="1" applyFill="1" applyBorder="1" applyAlignment="1" applyProtection="1">
      <alignment horizontal="center" vertical="center" shrinkToFit="1"/>
      <protection/>
    </xf>
    <xf numFmtId="0" fontId="15" fillId="34" borderId="52" xfId="0" applyNumberFormat="1" applyFont="1" applyFill="1" applyBorder="1" applyAlignment="1" applyProtection="1">
      <alignment horizontal="center" vertical="center" shrinkToFit="1"/>
      <protection/>
    </xf>
    <xf numFmtId="0" fontId="15" fillId="34" borderId="21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21" fillId="33" borderId="0" xfId="0" applyFont="1" applyFill="1" applyAlignment="1" applyProtection="1">
      <alignment horizontal="left" vertical="center" wrapText="1"/>
      <protection/>
    </xf>
    <xf numFmtId="0" fontId="22" fillId="33" borderId="0" xfId="0" applyFont="1" applyFill="1" applyAlignment="1">
      <alignment horizontal="left" vertical="center" wrapText="1"/>
    </xf>
    <xf numFmtId="0" fontId="10" fillId="33" borderId="56" xfId="0" applyFont="1" applyFill="1" applyBorder="1" applyAlignment="1" applyProtection="1">
      <alignment horizontal="center" vertical="center"/>
      <protection locked="0"/>
    </xf>
    <xf numFmtId="0" fontId="12" fillId="33" borderId="57" xfId="0" applyFont="1" applyFill="1" applyBorder="1" applyAlignment="1" applyProtection="1">
      <alignment horizontal="center"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0</xdr:rowOff>
    </xdr:from>
    <xdr:to>
      <xdr:col>4</xdr:col>
      <xdr:colOff>314325</xdr:colOff>
      <xdr:row>1</xdr:row>
      <xdr:rowOff>47625</xdr:rowOff>
    </xdr:to>
    <xdr:pic>
      <xdr:nvPicPr>
        <xdr:cNvPr id="1" name="Picture 11" descr="health_0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585394">
          <a:off x="1266825" y="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16</xdr:col>
      <xdr:colOff>47625</xdr:colOff>
      <xdr:row>1</xdr:row>
      <xdr:rowOff>57150</xdr:rowOff>
    </xdr:to>
    <xdr:pic>
      <xdr:nvPicPr>
        <xdr:cNvPr id="2" name="Picture 12" descr="health_0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854601">
          <a:off x="4819650" y="0"/>
          <a:ext cx="628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82"/>
  <sheetViews>
    <sheetView tabSelected="1" zoomScaleSheetLayoutView="100" zoomScalePageLayoutView="0" workbookViewId="0" topLeftCell="A1">
      <selection activeCell="E6" sqref="E6:F6"/>
    </sheetView>
  </sheetViews>
  <sheetFormatPr defaultColWidth="0" defaultRowHeight="13.5" zeroHeight="1"/>
  <cols>
    <col min="1" max="1" width="6.875" style="0" customWidth="1"/>
    <col min="2" max="2" width="5.50390625" style="0" customWidth="1"/>
    <col min="3" max="4" width="3.375" style="0" customWidth="1"/>
    <col min="5" max="7" width="9.125" style="0" customWidth="1"/>
    <col min="8" max="8" width="16.00390625" style="0" customWidth="1"/>
    <col min="9" max="14" width="0.74609375" style="0" customWidth="1"/>
    <col min="15" max="15" width="3.125" style="0" customWidth="1"/>
    <col min="16" max="21" width="0.74609375" style="0" customWidth="1"/>
    <col min="22" max="22" width="3.125" style="0" customWidth="1"/>
    <col min="23" max="28" width="0.74609375" style="0" customWidth="1"/>
    <col min="29" max="29" width="3.125" style="0" customWidth="1"/>
    <col min="30" max="30" width="1.4921875" style="0" customWidth="1"/>
    <col min="31" max="31" width="29.375" style="94" customWidth="1"/>
    <col min="32" max="32" width="0.12890625" style="0" customWidth="1"/>
    <col min="33" max="34" width="9.00390625" style="0" hidden="1" customWidth="1"/>
    <col min="35" max="35" width="13.375" style="0" hidden="1" customWidth="1"/>
    <col min="36" max="255" width="9.00390625" style="0" hidden="1" customWidth="1"/>
    <col min="256" max="16384" width="12.375" style="0" hidden="1" customWidth="1"/>
  </cols>
  <sheetData>
    <row r="1" spans="1:43" s="39" customFormat="1" ht="34.5" customHeight="1">
      <c r="A1" s="217" t="s">
        <v>19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91"/>
      <c r="AF1" s="49" t="s">
        <v>0</v>
      </c>
      <c r="AG1" s="36"/>
      <c r="AH1" s="37"/>
      <c r="AI1" s="38"/>
      <c r="AJ1" s="38"/>
      <c r="AK1" s="38"/>
      <c r="AL1" s="38"/>
      <c r="AM1" s="38"/>
      <c r="AN1" s="38"/>
      <c r="AO1" s="38"/>
      <c r="AP1" s="38"/>
      <c r="AQ1" s="38"/>
    </row>
    <row r="2" spans="1:43" s="39" customFormat="1" ht="5.25" customHeight="1">
      <c r="A2" s="40"/>
      <c r="B2" s="41"/>
      <c r="C2" s="41"/>
      <c r="D2" s="41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1"/>
      <c r="AE2" s="92"/>
      <c r="AF2" s="49" t="s">
        <v>1</v>
      </c>
      <c r="AG2" s="44"/>
      <c r="AH2" s="41"/>
      <c r="AI2" s="43"/>
      <c r="AJ2" s="43"/>
      <c r="AK2" s="43"/>
      <c r="AL2" s="43"/>
      <c r="AM2" s="43"/>
      <c r="AN2" s="43"/>
      <c r="AO2" s="43"/>
      <c r="AP2" s="43"/>
      <c r="AQ2" s="43"/>
    </row>
    <row r="3" spans="1:43" s="39" customFormat="1" ht="46.5" customHeight="1">
      <c r="A3" s="219" t="s">
        <v>20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93"/>
      <c r="AF3" s="49" t="s">
        <v>2</v>
      </c>
      <c r="AG3" s="44"/>
      <c r="AH3" s="44"/>
      <c r="AI3" s="45"/>
      <c r="AJ3" s="45"/>
      <c r="AK3" s="45"/>
      <c r="AL3" s="45"/>
      <c r="AM3" s="45"/>
      <c r="AN3" s="45"/>
      <c r="AO3" s="45"/>
      <c r="AP3" s="45"/>
      <c r="AQ3" s="45"/>
    </row>
    <row r="4" spans="1:43" s="39" customFormat="1" ht="3" customHeight="1">
      <c r="A4" s="46"/>
      <c r="B4" s="47"/>
      <c r="C4" s="47"/>
      <c r="D4" s="47"/>
      <c r="E4" s="48"/>
      <c r="F4" s="4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47"/>
      <c r="AE4" s="92"/>
      <c r="AF4" s="49" t="s">
        <v>3</v>
      </c>
      <c r="AG4" s="47"/>
      <c r="AH4" s="47"/>
      <c r="AI4" s="1"/>
      <c r="AJ4" s="1"/>
      <c r="AK4" s="1"/>
      <c r="AL4" s="1"/>
      <c r="AM4" s="1"/>
      <c r="AN4" s="1"/>
      <c r="AO4" s="1"/>
      <c r="AP4" s="1"/>
      <c r="AQ4" s="1"/>
    </row>
    <row r="5" spans="1:43" s="39" customFormat="1" ht="3" customHeight="1" thickBot="1">
      <c r="A5" s="49"/>
      <c r="B5" s="50"/>
      <c r="C5" s="51"/>
      <c r="D5" s="51"/>
      <c r="E5" s="52"/>
      <c r="F5" s="52"/>
      <c r="G5" s="53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35"/>
      <c r="AE5" s="92"/>
      <c r="AF5" s="49">
        <f>A11+1</f>
        <v>9499</v>
      </c>
      <c r="AG5" s="35"/>
      <c r="AH5" s="35"/>
      <c r="AI5" s="53"/>
      <c r="AJ5" s="53"/>
      <c r="AK5" s="53"/>
      <c r="AL5" s="53"/>
      <c r="AM5" s="53"/>
      <c r="AN5" s="53"/>
      <c r="AO5" s="53"/>
      <c r="AP5" s="53"/>
      <c r="AQ5" s="53"/>
    </row>
    <row r="6" spans="1:43" s="39" customFormat="1" ht="19.5" customHeight="1" thickBot="1" thickTop="1">
      <c r="A6" s="51"/>
      <c r="B6" s="77" t="s">
        <v>10</v>
      </c>
      <c r="C6" s="78"/>
      <c r="D6" s="79" t="s">
        <v>18</v>
      </c>
      <c r="E6" s="221"/>
      <c r="F6" s="222"/>
      <c r="G6" s="79" t="s">
        <v>4</v>
      </c>
      <c r="H6" s="133" t="s">
        <v>2</v>
      </c>
      <c r="I6" s="221">
        <v>1</v>
      </c>
      <c r="J6" s="223"/>
      <c r="K6" s="223"/>
      <c r="L6" s="223"/>
      <c r="M6" s="223"/>
      <c r="N6" s="224"/>
      <c r="O6" s="54" t="s">
        <v>5</v>
      </c>
      <c r="P6" s="221">
        <v>1</v>
      </c>
      <c r="Q6" s="223"/>
      <c r="R6" s="223"/>
      <c r="S6" s="223"/>
      <c r="T6" s="223"/>
      <c r="U6" s="224"/>
      <c r="V6" s="55" t="s">
        <v>6</v>
      </c>
      <c r="W6" s="221">
        <v>1</v>
      </c>
      <c r="X6" s="223"/>
      <c r="Y6" s="223"/>
      <c r="Z6" s="223"/>
      <c r="AA6" s="223"/>
      <c r="AB6" s="224"/>
      <c r="AC6" s="55" t="s">
        <v>7</v>
      </c>
      <c r="AD6" s="47"/>
      <c r="AE6" s="92"/>
      <c r="AF6" s="53"/>
      <c r="AG6" s="56" t="s">
        <v>11</v>
      </c>
      <c r="AH6" s="47" t="s">
        <v>6</v>
      </c>
      <c r="AI6" s="57" t="s">
        <v>11</v>
      </c>
      <c r="AJ6" s="1" t="s">
        <v>7</v>
      </c>
      <c r="AK6" s="1"/>
      <c r="AL6" s="1"/>
      <c r="AM6" s="1"/>
      <c r="AN6" s="1"/>
      <c r="AO6" s="1"/>
      <c r="AP6" s="1"/>
      <c r="AQ6" s="1"/>
    </row>
    <row r="7" spans="1:43" s="39" customFormat="1" ht="5.25" customHeight="1" thickBot="1" thickTop="1">
      <c r="A7" s="58"/>
      <c r="B7" s="80"/>
      <c r="C7" s="81"/>
      <c r="D7" s="78"/>
      <c r="G7" s="82"/>
      <c r="AD7" s="47"/>
      <c r="AE7" s="92"/>
      <c r="AF7" s="53">
        <f>DATEVALUE(AG7)</f>
        <v>9498</v>
      </c>
      <c r="AG7" s="53" t="str">
        <f>CONCATENATE(H6,I6,O6,AG6,AH6,AI6,AJ6)</f>
        <v>昭和1年１月１日</v>
      </c>
      <c r="AH7" s="47"/>
      <c r="AI7" s="1"/>
      <c r="AJ7" s="1"/>
      <c r="AK7" s="1"/>
      <c r="AL7" s="1"/>
      <c r="AM7" s="1"/>
      <c r="AN7" s="1"/>
      <c r="AO7" s="1"/>
      <c r="AP7" s="1"/>
      <c r="AQ7" s="1"/>
    </row>
    <row r="8" spans="1:43" s="39" customFormat="1" ht="19.5" customHeight="1" thickBot="1" thickTop="1">
      <c r="A8" s="51"/>
      <c r="B8" s="77" t="s">
        <v>13</v>
      </c>
      <c r="C8" s="78"/>
      <c r="D8" s="79" t="s">
        <v>18</v>
      </c>
      <c r="E8" s="221"/>
      <c r="F8" s="222"/>
      <c r="G8" s="79" t="s">
        <v>4</v>
      </c>
      <c r="H8" s="133" t="s">
        <v>2</v>
      </c>
      <c r="I8" s="221">
        <v>1</v>
      </c>
      <c r="J8" s="223"/>
      <c r="K8" s="223"/>
      <c r="L8" s="223"/>
      <c r="M8" s="223"/>
      <c r="N8" s="224"/>
      <c r="O8" s="54" t="s">
        <v>5</v>
      </c>
      <c r="P8" s="221">
        <v>1</v>
      </c>
      <c r="Q8" s="223"/>
      <c r="R8" s="223"/>
      <c r="S8" s="223"/>
      <c r="T8" s="223"/>
      <c r="U8" s="224"/>
      <c r="V8" s="55" t="s">
        <v>6</v>
      </c>
      <c r="W8" s="221">
        <v>1</v>
      </c>
      <c r="X8" s="223"/>
      <c r="Y8" s="223"/>
      <c r="Z8" s="223"/>
      <c r="AA8" s="223"/>
      <c r="AB8" s="224"/>
      <c r="AC8" s="55" t="s">
        <v>7</v>
      </c>
      <c r="AD8" s="41"/>
      <c r="AE8" s="92"/>
      <c r="AF8" s="53"/>
      <c r="AG8" s="47"/>
      <c r="AH8" s="47"/>
      <c r="AI8" s="1"/>
      <c r="AJ8" s="1"/>
      <c r="AK8" s="1"/>
      <c r="AL8" s="1"/>
      <c r="AM8" s="1"/>
      <c r="AN8" s="1"/>
      <c r="AO8" s="43"/>
      <c r="AP8" s="43"/>
      <c r="AQ8" s="43"/>
    </row>
    <row r="9" spans="1:43" s="39" customFormat="1" ht="5.25" customHeight="1" thickBot="1" thickTop="1">
      <c r="A9" s="40"/>
      <c r="B9" s="41"/>
      <c r="C9" s="41"/>
      <c r="D9" s="41"/>
      <c r="E9" s="4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1"/>
      <c r="AE9" s="92"/>
      <c r="AF9" s="53">
        <f>DATEVALUE(AG9)</f>
        <v>9498</v>
      </c>
      <c r="AG9" s="53" t="str">
        <f>CONCATENATE(H8,I8,O8,AG6,AH6,AI6,AJ6)</f>
        <v>昭和1年１月１日</v>
      </c>
      <c r="AH9" s="47"/>
      <c r="AI9" s="1"/>
      <c r="AJ9" s="1"/>
      <c r="AK9" s="1"/>
      <c r="AL9" s="1"/>
      <c r="AM9" s="1"/>
      <c r="AN9" s="1"/>
      <c r="AO9" s="43"/>
      <c r="AP9" s="43"/>
      <c r="AQ9" s="43"/>
    </row>
    <row r="10" spans="1:210" ht="42.75" customHeight="1" thickBot="1">
      <c r="A10" s="205" t="s">
        <v>5</v>
      </c>
      <c r="B10" s="206"/>
      <c r="C10" s="83" t="s">
        <v>12</v>
      </c>
      <c r="D10" s="83" t="s">
        <v>14</v>
      </c>
      <c r="E10" s="207" t="s">
        <v>15</v>
      </c>
      <c r="F10" s="208"/>
      <c r="G10" s="209"/>
      <c r="H10" s="76" t="s">
        <v>16</v>
      </c>
      <c r="I10" s="210" t="s">
        <v>17</v>
      </c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2"/>
      <c r="AE10" s="87" t="s">
        <v>8</v>
      </c>
      <c r="AF10" s="3"/>
      <c r="AG10" s="4"/>
      <c r="AH10" s="5"/>
      <c r="AI10" s="6"/>
      <c r="AJ10" s="6"/>
      <c r="AK10" s="6"/>
      <c r="AL10" s="6"/>
      <c r="AM10" s="6"/>
      <c r="AN10" s="6"/>
      <c r="AO10" s="7"/>
      <c r="AP10" s="7"/>
      <c r="AQ10" s="7"/>
      <c r="AS10" s="24">
        <v>0</v>
      </c>
      <c r="AT10" s="24">
        <v>1</v>
      </c>
      <c r="AU10" s="24">
        <v>2</v>
      </c>
      <c r="AV10" s="24">
        <v>3</v>
      </c>
      <c r="AW10" s="24">
        <v>4</v>
      </c>
      <c r="AX10" s="24">
        <v>5</v>
      </c>
      <c r="AY10" s="24">
        <v>6</v>
      </c>
      <c r="AZ10" s="24">
        <v>7</v>
      </c>
      <c r="BA10" s="24">
        <v>8</v>
      </c>
      <c r="BB10" s="24">
        <v>9</v>
      </c>
      <c r="BC10" s="24">
        <v>10</v>
      </c>
      <c r="BD10" s="24">
        <v>11</v>
      </c>
      <c r="BE10" s="24">
        <v>12</v>
      </c>
      <c r="BF10" s="24">
        <v>13</v>
      </c>
      <c r="BG10" s="24">
        <v>14</v>
      </c>
      <c r="BH10" s="24">
        <v>15</v>
      </c>
      <c r="BI10" s="24">
        <v>16</v>
      </c>
      <c r="BJ10" s="24">
        <v>17</v>
      </c>
      <c r="BK10" s="24">
        <v>18</v>
      </c>
      <c r="BL10" s="24">
        <v>19</v>
      </c>
      <c r="BM10" s="24">
        <v>20</v>
      </c>
      <c r="BN10" s="24">
        <v>21</v>
      </c>
      <c r="BO10" s="24">
        <v>22</v>
      </c>
      <c r="BP10" s="24">
        <v>23</v>
      </c>
      <c r="BQ10" s="24">
        <v>24</v>
      </c>
      <c r="BR10" s="24">
        <v>25</v>
      </c>
      <c r="BS10" s="24">
        <v>26</v>
      </c>
      <c r="BT10" s="24">
        <v>27</v>
      </c>
      <c r="BU10" s="24">
        <v>28</v>
      </c>
      <c r="BV10" s="24">
        <v>29</v>
      </c>
      <c r="BW10" s="24">
        <v>30</v>
      </c>
      <c r="BX10" s="24">
        <v>31</v>
      </c>
      <c r="BY10" s="24">
        <v>32</v>
      </c>
      <c r="BZ10" s="24">
        <v>33</v>
      </c>
      <c r="CA10" s="24">
        <v>34</v>
      </c>
      <c r="CB10" s="24">
        <v>35</v>
      </c>
      <c r="CC10" s="24">
        <v>36</v>
      </c>
      <c r="CD10" s="24">
        <v>37</v>
      </c>
      <c r="CE10" s="24">
        <v>38</v>
      </c>
      <c r="CF10" s="24">
        <v>39</v>
      </c>
      <c r="CG10" s="24">
        <v>40</v>
      </c>
      <c r="CH10" s="24">
        <v>41</v>
      </c>
      <c r="CI10" s="24">
        <v>42</v>
      </c>
      <c r="CJ10" s="24">
        <v>43</v>
      </c>
      <c r="CK10" s="24">
        <v>44</v>
      </c>
      <c r="CL10" s="24">
        <v>45</v>
      </c>
      <c r="CM10" s="24">
        <v>46</v>
      </c>
      <c r="CN10" s="24">
        <v>47</v>
      </c>
      <c r="CO10" s="24">
        <v>48</v>
      </c>
      <c r="CP10" s="24">
        <v>49</v>
      </c>
      <c r="CQ10" s="24">
        <v>50</v>
      </c>
      <c r="CR10" s="24">
        <v>51</v>
      </c>
      <c r="CS10" s="24">
        <v>52</v>
      </c>
      <c r="CT10" s="24">
        <v>53</v>
      </c>
      <c r="CU10" s="24">
        <v>54</v>
      </c>
      <c r="CV10" s="24">
        <v>55</v>
      </c>
      <c r="CW10" s="24">
        <v>56</v>
      </c>
      <c r="CX10" s="24">
        <v>57</v>
      </c>
      <c r="CY10" s="24">
        <v>58</v>
      </c>
      <c r="CZ10" s="24">
        <v>59</v>
      </c>
      <c r="DA10" s="24">
        <v>60</v>
      </c>
      <c r="DB10" s="24">
        <v>61</v>
      </c>
      <c r="DC10" s="24">
        <v>62</v>
      </c>
      <c r="DD10" s="24">
        <v>63</v>
      </c>
      <c r="DE10" s="24">
        <v>64</v>
      </c>
      <c r="DF10" s="24">
        <v>65</v>
      </c>
      <c r="DG10" s="24">
        <v>66</v>
      </c>
      <c r="DH10" s="24">
        <v>67</v>
      </c>
      <c r="DI10" s="24">
        <v>68</v>
      </c>
      <c r="DJ10" s="24">
        <v>69</v>
      </c>
      <c r="DK10" s="24">
        <v>70</v>
      </c>
      <c r="DP10" s="24">
        <v>-20</v>
      </c>
      <c r="DQ10" s="24">
        <v>-19</v>
      </c>
      <c r="DR10" s="24">
        <v>-18</v>
      </c>
      <c r="DS10" s="24">
        <v>-17</v>
      </c>
      <c r="DT10" s="24">
        <v>-16</v>
      </c>
      <c r="DU10" s="24">
        <v>-15</v>
      </c>
      <c r="DV10" s="24">
        <v>-14</v>
      </c>
      <c r="DW10" s="24">
        <v>-13</v>
      </c>
      <c r="DX10" s="24">
        <v>-12</v>
      </c>
      <c r="DY10" s="24">
        <v>-11</v>
      </c>
      <c r="DZ10" s="24">
        <v>-10</v>
      </c>
      <c r="EA10" s="24">
        <v>-9</v>
      </c>
      <c r="EB10" s="24">
        <v>-8</v>
      </c>
      <c r="EC10" s="24">
        <v>-7</v>
      </c>
      <c r="ED10" s="24">
        <v>-6</v>
      </c>
      <c r="EE10" s="24">
        <v>-5</v>
      </c>
      <c r="EF10" s="24">
        <v>-4</v>
      </c>
      <c r="EG10" s="24">
        <v>-3</v>
      </c>
      <c r="EH10" s="24">
        <v>-2</v>
      </c>
      <c r="EI10" s="24">
        <v>-1</v>
      </c>
      <c r="EJ10" s="24">
        <v>0</v>
      </c>
      <c r="EK10" s="24">
        <v>1</v>
      </c>
      <c r="EL10" s="24">
        <v>2</v>
      </c>
      <c r="EM10" s="24">
        <v>3</v>
      </c>
      <c r="EN10" s="24">
        <v>4</v>
      </c>
      <c r="EO10" s="24">
        <v>5</v>
      </c>
      <c r="EP10" s="24">
        <v>6</v>
      </c>
      <c r="EQ10" s="24">
        <v>7</v>
      </c>
      <c r="ER10" s="24">
        <v>8</v>
      </c>
      <c r="ES10" s="24">
        <v>9</v>
      </c>
      <c r="ET10" s="24">
        <v>10</v>
      </c>
      <c r="EU10" s="24">
        <v>11</v>
      </c>
      <c r="EV10" s="24">
        <v>12</v>
      </c>
      <c r="EW10" s="24">
        <v>13</v>
      </c>
      <c r="EX10" s="24">
        <v>14</v>
      </c>
      <c r="EY10" s="24">
        <v>15</v>
      </c>
      <c r="EZ10" s="24">
        <v>16</v>
      </c>
      <c r="FA10" s="24">
        <v>17</v>
      </c>
      <c r="FB10" s="24">
        <v>18</v>
      </c>
      <c r="FC10" s="24">
        <v>19</v>
      </c>
      <c r="FD10" s="24">
        <v>20</v>
      </c>
      <c r="FE10" s="24">
        <v>21</v>
      </c>
      <c r="FF10" s="24">
        <v>22</v>
      </c>
      <c r="FG10" s="24">
        <v>23</v>
      </c>
      <c r="FH10" s="24">
        <v>24</v>
      </c>
      <c r="FI10" s="24">
        <v>25</v>
      </c>
      <c r="FJ10" s="24">
        <v>26</v>
      </c>
      <c r="FK10" s="24">
        <v>27</v>
      </c>
      <c r="FL10" s="24">
        <v>28</v>
      </c>
      <c r="FM10" s="24">
        <v>29</v>
      </c>
      <c r="FN10" s="24">
        <v>30</v>
      </c>
      <c r="FO10" s="24">
        <v>31</v>
      </c>
      <c r="FP10" s="24">
        <v>32</v>
      </c>
      <c r="FQ10" s="24">
        <v>33</v>
      </c>
      <c r="FR10" s="24">
        <v>34</v>
      </c>
      <c r="FS10" s="24">
        <v>35</v>
      </c>
      <c r="FT10" s="24">
        <v>36</v>
      </c>
      <c r="FU10" s="24">
        <v>37</v>
      </c>
      <c r="FV10" s="24">
        <v>38</v>
      </c>
      <c r="FW10" s="24">
        <v>39</v>
      </c>
      <c r="FX10" s="24">
        <v>40</v>
      </c>
      <c r="FY10" s="24">
        <v>41</v>
      </c>
      <c r="FZ10" s="24">
        <v>42</v>
      </c>
      <c r="GA10" s="24">
        <v>43</v>
      </c>
      <c r="GB10" s="24">
        <v>44</v>
      </c>
      <c r="GC10" s="24">
        <v>45</v>
      </c>
      <c r="GD10" s="24">
        <v>46</v>
      </c>
      <c r="GE10" s="24">
        <v>47</v>
      </c>
      <c r="GF10" s="24">
        <v>48</v>
      </c>
      <c r="GG10" s="24">
        <v>49</v>
      </c>
      <c r="GH10" s="24">
        <v>50</v>
      </c>
      <c r="GI10" s="24">
        <v>51</v>
      </c>
      <c r="GJ10" s="24">
        <v>52</v>
      </c>
      <c r="GK10" s="24">
        <v>53</v>
      </c>
      <c r="GL10" s="24">
        <v>54</v>
      </c>
      <c r="GM10" s="24">
        <v>55</v>
      </c>
      <c r="GN10" s="24">
        <v>56</v>
      </c>
      <c r="GO10" s="24">
        <v>57</v>
      </c>
      <c r="GP10" s="24">
        <v>58</v>
      </c>
      <c r="GQ10" s="24">
        <v>59</v>
      </c>
      <c r="GR10" s="24">
        <v>60</v>
      </c>
      <c r="GS10" s="24">
        <v>61</v>
      </c>
      <c r="GT10" s="24">
        <v>62</v>
      </c>
      <c r="GU10" s="24">
        <v>63</v>
      </c>
      <c r="GV10" s="24">
        <v>64</v>
      </c>
      <c r="GW10" s="24">
        <v>65</v>
      </c>
      <c r="GX10" s="24">
        <v>66</v>
      </c>
      <c r="GY10" s="24">
        <v>67</v>
      </c>
      <c r="GZ10" s="24">
        <v>68</v>
      </c>
      <c r="HA10" s="24">
        <v>69</v>
      </c>
      <c r="HB10" s="24">
        <v>70</v>
      </c>
    </row>
    <row r="11" spans="1:215" ht="14.25" customHeight="1" hidden="1">
      <c r="A11" s="60" t="str">
        <f>CONCATENATE(H6,I6,O6,P6,V6,W6,AC6)</f>
        <v>昭和1年1月1日</v>
      </c>
      <c r="B11" s="61">
        <f>AF5-1</f>
        <v>9498</v>
      </c>
      <c r="C11" s="62">
        <v>0</v>
      </c>
      <c r="D11" s="63">
        <f>IF($AF$9&gt;=$AF$7,DO11,HG11)</f>
      </c>
      <c r="E11" s="213"/>
      <c r="F11" s="214"/>
      <c r="G11" s="215"/>
      <c r="H11" s="64"/>
      <c r="I11" s="213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152"/>
      <c r="AE11" s="88">
        <f>CONCATENATE(AG11,AH11,AI11,AJ11,AK11,AL11,AM11,AN11,AO11,AP11,AQ11)</f>
      </c>
      <c r="AF11" s="18">
        <v>1</v>
      </c>
      <c r="AG11" s="9">
        <f aca="true" t="shared" si="0" ref="AG11:AG50">IF(YEAR($B11)=1970,"&lt;国民年金の特例納付実施①&gt;","")</f>
      </c>
      <c r="AH11" s="9">
        <f aca="true" t="shared" si="1" ref="AH11:AH50">IF(YEAR($B11)=1974,"&lt;国民年金の特例納付実施②&gt;","")</f>
      </c>
      <c r="AI11" s="9">
        <f aca="true" t="shared" si="2" ref="AI11:AI50">IF(YEAR($B11)=1978,"&lt;国民年金の特例納付実施③&gt;","")</f>
      </c>
      <c r="AJ11" s="9">
        <f aca="true" t="shared" si="3" ref="AJ11:AJ50">IF(YEAR($B11)=1986,"&lt;3号被保険者適用開始&gt;","")</f>
      </c>
      <c r="AK11" s="9">
        <f aca="true" t="shared" si="4" ref="AK11:AK50">IF(YEAR($B11)=1991,"&lt;学生の1号への強制加入開始&gt;","")</f>
      </c>
      <c r="AL11" s="9">
        <f aca="true" t="shared" si="5" ref="AL11:AL50">IF(YEAR($B11)=1995,"&lt;3号の特例届出開始&gt;","")</f>
      </c>
      <c r="AM11" s="9">
        <f aca="true" t="shared" si="6" ref="AM11:AM50">IF(YEAR($B11)=1997,"&lt;基礎年金番号導入&gt;","")</f>
      </c>
      <c r="AN11" s="9">
        <f aca="true" t="shared" si="7" ref="AN11:AN50">IF(YEAR($B11)=2005,"&lt;3号届出の2年超遡及開始&gt;","")</f>
      </c>
      <c r="AO11" s="10">
        <f aca="true" t="shared" si="8" ref="AO11:AO50">IF(YEAR($B11)=1961,"&lt;国民年金保険料納付開始&gt;","")</f>
      </c>
      <c r="AP11" s="10">
        <f aca="true" t="shared" si="9" ref="AP11:AP50">IF(YEAR($B11)=2002,"&lt;厚生年金適用年齢引上げ（65歳→70歳）&gt;","")</f>
      </c>
      <c r="AQ11" s="10">
        <f aca="true" t="shared" si="10" ref="AQ11:AQ50">IF(YEAR($B11)=2000,"&lt;学生納付特例開始&gt;","")</f>
      </c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>
        <f aca="true" t="shared" si="11" ref="BI11:BI43">IF($C11=DATEDIF($AF$7,$AF$9,"Y")+16,"16","")</f>
      </c>
      <c r="BJ11" s="25">
        <f aca="true" t="shared" si="12" ref="BJ11:BJ43">IF($C11=DATEDIF($AF$7,$AF$9,"Y")+17,"17","")</f>
      </c>
      <c r="BK11" s="25">
        <f aca="true" t="shared" si="13" ref="BK11:BK43">IF($C11=DATEDIF($AF$7,$AF$9,"Y")+18,"18","")</f>
      </c>
      <c r="BL11" s="25">
        <f aca="true" t="shared" si="14" ref="BL11:BL73">IF($C11=DATEDIF($AF$7,$AF$9,"Y")+19,"19","")</f>
      </c>
      <c r="BM11" s="25">
        <f aca="true" t="shared" si="15" ref="BM11:BM57">IF($C11=DATEDIF($AF$7,$AF$9,"Y")+20,"20","")</f>
      </c>
      <c r="BN11" s="25">
        <f aca="true" t="shared" si="16" ref="BN11:BN57">IF($C11=DATEDIF($AF$7,$AF$9,"Y")+21,"21","")</f>
      </c>
      <c r="BO11" s="25">
        <f aca="true" t="shared" si="17" ref="BO11:BO57">IF($C11=DATEDIF($AF$7,$AF$9,"Y")+22,"22","")</f>
      </c>
      <c r="BP11" s="25">
        <f aca="true" t="shared" si="18" ref="BP11:BP57">IF($C11=DATEDIF($AF$7,$AF$9,"Y")+23,"23","")</f>
      </c>
      <c r="BQ11" s="25">
        <f aca="true" t="shared" si="19" ref="BQ11:BQ57">IF($C11=DATEDIF($AF$7,$AF$9,"Y")+24,"24","")</f>
      </c>
      <c r="BR11" s="25">
        <f aca="true" t="shared" si="20" ref="BR11:BR57">IF($C11=DATEDIF($AF$7,$AF$9,"Y")+25,"25","")</f>
      </c>
      <c r="BS11" s="25">
        <f aca="true" t="shared" si="21" ref="BS11:BS57">IF($C11=DATEDIF($AF$7,$AF$9,"Y")+26,"26","")</f>
      </c>
      <c r="BT11" s="25">
        <f aca="true" t="shared" si="22" ref="BT11:BT57">IF($C11=DATEDIF($AF$7,$AF$9,"Y")+27,"27","")</f>
      </c>
      <c r="BU11" s="27">
        <f aca="true" t="shared" si="23" ref="BU11:BU57">IF($C11=DATEDIF($AF$7,$AF$9,"Y")+28,"28","")</f>
      </c>
      <c r="BV11" s="25">
        <f aca="true" t="shared" si="24" ref="BV11:BV37">IF($C11=DATEDIF($AF$7,$AF$9,"Y")+29,"29","")</f>
      </c>
      <c r="BW11" s="25">
        <f aca="true" t="shared" si="25" ref="BW11:BW37">IF($C11=DATEDIF($AF$7,$AF$9,"Y")+30,"30","")</f>
      </c>
      <c r="BX11" s="25">
        <f aca="true" t="shared" si="26" ref="BX11:BX37">IF($C11=DATEDIF($AF$7,$AF$9,"Y")+31,"31","")</f>
      </c>
      <c r="BY11" s="25">
        <f aca="true" t="shared" si="27" ref="BY11:BY37">IF($C11=DATEDIF($AF$7,$AF$9,"Y")+32,"32","")</f>
      </c>
      <c r="BZ11" s="25">
        <f aca="true" t="shared" si="28" ref="BZ11:BZ37">IF($C11=DATEDIF($AF$7,$AF$9,"Y")+33,"33","")</f>
      </c>
      <c r="CA11" s="25">
        <f aca="true" t="shared" si="29" ref="CA11:CA37">IF($C11=DATEDIF($AF$7,$AF$9,"Y")+34,"34","")</f>
      </c>
      <c r="CB11" s="25">
        <f aca="true" t="shared" si="30" ref="CB11:CB37">IF($C11=DATEDIF($AF$7,$AF$9,"Y")+35,"35","")</f>
      </c>
      <c r="CC11" s="25">
        <f aca="true" t="shared" si="31" ref="CC11:CC37">IF($C11=DATEDIF($AF$7,$AF$9,"Y")+36,"36","")</f>
      </c>
      <c r="CD11" s="25">
        <f aca="true" t="shared" si="32" ref="CD11:CD37">IF($C11=DATEDIF($AF$7,$AF$9,"Y")+37,"37","")</f>
      </c>
      <c r="CE11" s="25">
        <f aca="true" t="shared" si="33" ref="CE11:CE37">IF($C11=DATEDIF($AF$7,$AF$9,"Y")+38,"38","")</f>
      </c>
      <c r="CF11" s="25">
        <f aca="true" t="shared" si="34" ref="CF11:CF37">IF($C11=DATEDIF($AF$7,$AF$9,"Y")+39,"39","")</f>
      </c>
      <c r="CG11" s="25">
        <f aca="true" t="shared" si="35" ref="CG11:CG37">IF($C11=DATEDIF($AF$7,$AF$9,"Y")+40,"40","")</f>
      </c>
      <c r="CH11" s="25">
        <f aca="true" t="shared" si="36" ref="CH11:CH37">IF($C11=DATEDIF($AF$7,$AF$9,"Y")+41,"41","")</f>
      </c>
      <c r="CI11" s="25">
        <f aca="true" t="shared" si="37" ref="CI11:CI37">IF($C11=DATEDIF($AF$7,$AF$9,"Y")+42,"42","")</f>
      </c>
      <c r="CJ11" s="25">
        <f aca="true" t="shared" si="38" ref="CJ11:CJ37">IF($C11=DATEDIF($AF$7,$AF$9,"Y")+43,"43","")</f>
      </c>
      <c r="CK11" s="25">
        <f aca="true" t="shared" si="39" ref="CK11:CK37">IF($C11=DATEDIF($AF$7,$AF$9,"Y")+44,"44","")</f>
      </c>
      <c r="CL11" s="25">
        <f aca="true" t="shared" si="40" ref="CL11:CL37">IF($C11=DATEDIF($AF$7,$AF$9,"Y")+45,"45","")</f>
      </c>
      <c r="CM11" s="25">
        <f aca="true" t="shared" si="41" ref="CM11:CM37">IF($C11=DATEDIF($AF$7,$AF$9,"Y")+46,"46","")</f>
      </c>
      <c r="CN11" s="25">
        <f aca="true" t="shared" si="42" ref="CN11:CN37">IF($C11=DATEDIF($AF$7,$AF$9,"Y")+47,"47","")</f>
      </c>
      <c r="CO11" s="25">
        <f aca="true" t="shared" si="43" ref="CO11:CO37">IF($C11=DATEDIF($AF$7,$AF$9,"Y")+48,"48","")</f>
      </c>
      <c r="CP11" s="25">
        <f aca="true" t="shared" si="44" ref="CP11:CP37">IF($C11=DATEDIF($AF$7,$AF$9,"Y")+49,"49","")</f>
      </c>
      <c r="CQ11" s="25">
        <f aca="true" t="shared" si="45" ref="CQ11:CQ65">IF($C11=DATEDIF($AF$7,$AF$9,"Y")+50,"50","")</f>
      </c>
      <c r="CR11" s="25">
        <f aca="true" t="shared" si="46" ref="CR11:CR65">IF($C11=DATEDIF($AF$7,$AF$9,"Y")+51,"51","")</f>
      </c>
      <c r="CS11" s="25">
        <f aca="true" t="shared" si="47" ref="CS11:CS65">IF($C11=DATEDIF($AF$7,$AF$9,"Y")+52,"52","")</f>
      </c>
      <c r="CT11" s="25">
        <f aca="true" t="shared" si="48" ref="CT11:CT65">IF($C11=DATEDIF($AF$7,$AF$9,"Y")+53,"53","")</f>
      </c>
      <c r="CU11" s="25">
        <f aca="true" t="shared" si="49" ref="CU11:CU65">IF($C11=DATEDIF($AF$7,$AF$9,"Y")+54,"54","")</f>
      </c>
      <c r="CV11" s="25">
        <f aca="true" t="shared" si="50" ref="CV11:CV65">IF($C11=DATEDIF($AF$7,$AF$9,"Y")+55,"55","")</f>
      </c>
      <c r="CW11" s="25">
        <f aca="true" t="shared" si="51" ref="CW11:CW65">IF($C11=DATEDIF($AF$7,$AF$9,"Y")+56,"56","")</f>
      </c>
      <c r="CX11" s="25">
        <f aca="true" t="shared" si="52" ref="CX11:CX65">IF($C11=DATEDIF($AF$7,$AF$9,"Y")+57,"57","")</f>
      </c>
      <c r="CY11" s="25">
        <f aca="true" t="shared" si="53" ref="CY11:CY65">IF($C11=DATEDIF($AF$7,$AF$9,"Y")+58,"58","")</f>
      </c>
      <c r="CZ11" s="25">
        <f aca="true" t="shared" si="54" ref="CZ11:CZ65">IF($C11=DATEDIF($AF$7,$AF$9,"Y")+59,"59","")</f>
      </c>
      <c r="DA11" s="25">
        <f aca="true" t="shared" si="55" ref="DA11:DA65">IF($C11=DATEDIF($AF$7,$AF$9,"Y")+60,"60","")</f>
      </c>
      <c r="DB11" s="25">
        <f aca="true" t="shared" si="56" ref="DB11:DB65">IF($C11=DATEDIF($AF$7,$AF$9,"Y")+61,"61","")</f>
      </c>
      <c r="DC11" s="25">
        <f aca="true" t="shared" si="57" ref="DC11:DC65">IF($C11=DATEDIF($AF$7,$AF$9,"Y")+62,"62","")</f>
      </c>
      <c r="DD11" s="25">
        <f aca="true" t="shared" si="58" ref="DD11:DD65">IF($C11=DATEDIF($AF$7,$AF$9,"Y")+63,"63","")</f>
      </c>
      <c r="DE11" s="25">
        <f aca="true" t="shared" si="59" ref="DE11:DE65">IF($C11=DATEDIF($AF$7,$AF$9,"Y")+64,"64","")</f>
      </c>
      <c r="DF11" s="25">
        <f aca="true" t="shared" si="60" ref="DF11:DF65">IF($C11=DATEDIF($AF$7,$AF$9,"Y")+65,"65","")</f>
      </c>
      <c r="DG11" s="25">
        <f aca="true" t="shared" si="61" ref="DG11:DG65">IF($C11=DATEDIF($AF$7,$AF$9,"Y")+66,"66","")</f>
      </c>
      <c r="DH11" s="25">
        <f aca="true" t="shared" si="62" ref="DH11:DH65">IF($C11=DATEDIF($AF$7,$AF$9,"Y")+67,"67","")</f>
      </c>
      <c r="DI11" s="25">
        <f aca="true" t="shared" si="63" ref="DI11:DI65">IF($C11=DATEDIF($AF$7,$AF$9,"Y")+68,"68","")</f>
      </c>
      <c r="DJ11" s="25">
        <f aca="true" t="shared" si="64" ref="DJ11:DJ65">IF($C11=DATEDIF($AF$7,$AF$9,"Y")+69,"69","")</f>
      </c>
      <c r="DK11" s="25">
        <f aca="true" t="shared" si="65" ref="DK11:DK65">IF($C11=DATEDIF($AF$7,$AF$9,"Y")+70,"70","")</f>
      </c>
      <c r="DL11">
        <f>CONCATENATE(AS11,AT11,AU11,AV11,AW11,AX11,AY11,AZ11,BA11,BB11,BC11,BD11,BE11,BF11,BG11,BH11,BI11,BJ11,BK11,BL11,BM11,BN11,BO11,BP11,BQ11,BR11)</f>
      </c>
      <c r="DM11">
        <f>CONCATENATE(BS11,BT11,BU11,BV11,BW11,BX11,BY11,BZ11,CA11,CB11,CC11,CD11,CE11,CF11,CG11,CH11,CI11,CJ11,CK11,CL11,CM11,CN11,CO11,CP11,CQ11)</f>
      </c>
      <c r="DN11">
        <f>CONCATENATE(CR11,CS11,CT11,CU11,CV11,CW11,CX11,CY11,CZ11,DA11,DB11,DC11,DD11,DE11,DF11,DG11,DH11,DI11,DJ11,DK11)</f>
      </c>
      <c r="DO11">
        <f>CONCATENATE(DL11,DM11,DN11)</f>
      </c>
      <c r="DP11" s="25">
        <f aca="true" t="shared" si="66" ref="DP11:DP50">IF($C11=DATEDIF($AF$9,$AF$7,"y")-20,$C11+(DATEDIF($AF$9,$AF$7,"y")),"")</f>
      </c>
      <c r="DQ11" s="25">
        <f aca="true" t="shared" si="67" ref="DQ11:DQ50">IF($C11=DATEDIF($AF$9,$AF$7,"y")-19,$C11+(DATEDIF($AF$9,$AF$7,"y")),"")</f>
      </c>
      <c r="DR11" s="25">
        <f aca="true" t="shared" si="68" ref="DR11:DR50">IF($C11=DATEDIF($AF$9,$AF$7,"y")-18,$C11+(DATEDIF($AF$9,$AF$7,"y")),"")</f>
      </c>
      <c r="DS11" s="25">
        <f aca="true" t="shared" si="69" ref="DS11:DS50">IF($C11=DATEDIF($AF$9,$AF$7,"y")-17,$C11+(DATEDIF($AF$9,$AF$7,"y")),"")</f>
      </c>
      <c r="DT11" s="25">
        <f aca="true" t="shared" si="70" ref="DT11:DT50">IF($C11=DATEDIF($AF$9,$AF$7,"y")-16,$C11+(DATEDIF($AF$9,$AF$7,"y")),"")</f>
      </c>
      <c r="DU11" s="25">
        <f aca="true" t="shared" si="71" ref="DU11:DU50">IF($C11=DATEDIF($AF$9,$AF$7,"y")-15,$C11+(DATEDIF($AF$9,$AF$7,"y")),"")</f>
      </c>
      <c r="DV11" s="25">
        <f aca="true" t="shared" si="72" ref="DV11:DV50">IF($C11=DATEDIF($AF$9,$AF$7,"y")-14,$C11+(DATEDIF($AF$9,$AF$7,"y")),"")</f>
      </c>
      <c r="DW11" s="25">
        <f aca="true" t="shared" si="73" ref="DW11:DW50">IF($C11=DATEDIF($AF$9,$AF$7,"y")-13,$C11+(DATEDIF($AF$9,$AF$7,"y")),"")</f>
      </c>
      <c r="DX11" s="25">
        <f aca="true" t="shared" si="74" ref="DX11:DX50">IF($C11=DATEDIF($AF$9,$AF$7,"y")-12,$C11+(DATEDIF($AF$9,$AF$7,"y")),"")</f>
      </c>
      <c r="DY11" s="25">
        <f aca="true" t="shared" si="75" ref="DY11:DY50">IF($C11=DATEDIF($AF$9,$AF$7,"y")-11,$C11+(DATEDIF($AF$9,$AF$7,"y")),"")</f>
      </c>
      <c r="DZ11" s="25">
        <f aca="true" t="shared" si="76" ref="DZ11:DZ50">IF($C11=DATEDIF($AF$9,$AF$7,"y")-10,$C11+(DATEDIF($AF$9,$AF$7,"y")),"")</f>
      </c>
      <c r="EA11" s="25">
        <f aca="true" t="shared" si="77" ref="EA11:EA50">IF($C11=DATEDIF($AF$9,$AF$7,"y")-9,$C11+(DATEDIF($AF$9,$AF$7,"y")),"")</f>
      </c>
      <c r="EB11" s="25">
        <f aca="true" t="shared" si="78" ref="EB11:EB50">IF($C11=DATEDIF($AF$9,$AF$7,"y")-8,$C11+(DATEDIF($AF$9,$AF$7,"y")),"")</f>
      </c>
      <c r="EC11" s="25">
        <f aca="true" t="shared" si="79" ref="EC11:EC50">IF($C11=DATEDIF($AF$9,$AF$7,"y")-7,$C11+(DATEDIF($AF$9,$AF$7,"y")),"")</f>
      </c>
      <c r="ED11" s="25">
        <f aca="true" t="shared" si="80" ref="ED11:ED50">IF($C11=DATEDIF($AF$9,$AF$7,"y")-6,$C11+(DATEDIF($AF$9,$AF$7,"y")),"")</f>
      </c>
      <c r="EE11" s="25">
        <f aca="true" t="shared" si="81" ref="EE11:EE50">IF($C11=DATEDIF($AF$9,$AF$7,"y")-5,$C11+(DATEDIF($AF$9,$AF$7,"y")),"")</f>
      </c>
      <c r="EF11" s="25">
        <f aca="true" t="shared" si="82" ref="EF11:EF50">IF($C11=DATEDIF($AF$9,$AF$7,"y")-4,$C11+(DATEDIF($AF$9,$AF$7,"y")),"")</f>
      </c>
      <c r="EG11" s="25">
        <f aca="true" t="shared" si="83" ref="EG11:EG50">IF($C11=DATEDIF($AF$9,$AF$7,"y")-3,$C11+(DATEDIF($AF$9,$AF$7,"y")),"")</f>
      </c>
      <c r="EH11" s="25">
        <f aca="true" t="shared" si="84" ref="EH11:EH50">IF($C11=DATEDIF($AF$9,$AF$7,"y")-2,$C11+(DATEDIF($AF$9,$AF$7,"y")),"")</f>
      </c>
      <c r="EI11" s="25">
        <f aca="true" t="shared" si="85" ref="EI11:EI50">IF($C11=DATEDIF($AF$9,$AF$7,"y")-1,$C11+(DATEDIF($AF$9,$AF$7,"y")),"")</f>
      </c>
      <c r="EJ11" s="25">
        <f aca="true" t="shared" si="86" ref="EJ11:EJ50">IF($C11=DATEDIF($AF$9,$AF$7,"y"),$C11+(DATEDIF($AF$9,$AF$7,"y")),"")</f>
        <v>0</v>
      </c>
      <c r="EK11" s="25">
        <f aca="true" t="shared" si="87" ref="EK11:EK50">IF($C11=DATEDIF($AF$9,$AF$7,"y")+1,$C11+(DATEDIF($AF$9,$AF$7,"y")),"")</f>
      </c>
      <c r="EL11" s="25">
        <f aca="true" t="shared" si="88" ref="EL11:EL50">IF($C11=DATEDIF($AF$9,$AF$7,"y")+2,$C11+(DATEDIF($AF$9,$AF$7,"y")),"")</f>
      </c>
      <c r="EM11" s="25">
        <f aca="true" t="shared" si="89" ref="EM11:EM50">IF($C11=DATEDIF($AF$9,$AF$7,"y")+3,$C11+(DATEDIF($AF$9,$AF$7,"y")),"")</f>
      </c>
      <c r="EN11" s="25">
        <f aca="true" t="shared" si="90" ref="EN11:EN50">IF($C11=DATEDIF($AF$9,$AF$7,"y")+4,$C11+(DATEDIF($AF$9,$AF$7,"y")),"")</f>
      </c>
      <c r="EO11" s="25">
        <f aca="true" t="shared" si="91" ref="EO11:EO50">IF($C11=DATEDIF($AF$9,$AF$7,"y")+5,$C11+(DATEDIF($AF$9,$AF$7,"y")),"")</f>
      </c>
      <c r="EP11" s="25">
        <f aca="true" t="shared" si="92" ref="EP11:EP50">IF($C11=DATEDIF($AF$9,$AF$7,"y")+6,$C11+(DATEDIF($AF$9,$AF$7,"y")),"")</f>
      </c>
      <c r="EQ11" s="25">
        <f aca="true" t="shared" si="93" ref="EQ11:EQ50">IF($C11=DATEDIF($AF$9,$AF$7,"y")+7,$C11+(DATEDIF($AF$9,$AF$7,"y")),"")</f>
      </c>
      <c r="ER11" s="25">
        <f aca="true" t="shared" si="94" ref="ER11:ER50">IF($C11=DATEDIF($AF$9,$AF$7,"y")+8,$C11+(DATEDIF($AF$9,$AF$7,"y")),"")</f>
      </c>
      <c r="ES11" s="25">
        <f aca="true" t="shared" si="95" ref="ES11:ES50">IF($C11=DATEDIF($AF$9,$AF$7,"y")+9,$C11+(DATEDIF($AF$9,$AF$7,"y")),"")</f>
      </c>
      <c r="ET11" s="25">
        <f aca="true" t="shared" si="96" ref="ET11:ET50">IF($C11=DATEDIF($AF$9,$AF$7,"y")+10,$C11+(DATEDIF($AF$9,$AF$7,"y")),"")</f>
      </c>
      <c r="EU11" s="25">
        <f aca="true" t="shared" si="97" ref="EU11:EU50">IF($C11=DATEDIF($AF$9,$AF$7,"y")+11,$C11+(DATEDIF($AF$9,$AF$7,"y")),"")</f>
      </c>
      <c r="EV11" s="25">
        <f aca="true" t="shared" si="98" ref="EV11:EV50">IF($C11=DATEDIF($AF$9,$AF$7,"y")+12,$C11+(DATEDIF($AF$9,$AF$7,"y")),"")</f>
      </c>
      <c r="EW11" s="25">
        <f aca="true" t="shared" si="99" ref="EW11:EW50">IF($C11=DATEDIF($AF$9,$AF$7,"y")+13,$C11+(DATEDIF($AF$9,$AF$7,"y")),"")</f>
      </c>
      <c r="EX11" s="25">
        <f aca="true" t="shared" si="100" ref="EX11:EX50">IF($C11=DATEDIF($AF$9,$AF$7,"y")+14,$C11+(DATEDIF($AF$9,$AF$7,"y")),"")</f>
      </c>
      <c r="EY11" s="25">
        <f aca="true" t="shared" si="101" ref="EY11:EY50">IF($C11=DATEDIF($AF$9,$AF$7,"y")+15,$C11+(DATEDIF($AF$9,$AF$7,"y")),"")</f>
      </c>
      <c r="EZ11" s="25">
        <f aca="true" t="shared" si="102" ref="EZ11:EZ50">IF($C11=DATEDIF($AF$9,$AF$7,"y")+16,$C11+(DATEDIF($AF$9,$AF$7,"y")),"")</f>
      </c>
      <c r="FA11" s="25">
        <f aca="true" t="shared" si="103" ref="FA11:FA50">IF($C11=DATEDIF($AF$9,$AF$7,"y")+17,$C11+(DATEDIF($AF$9,$AF$7,"y")),"")</f>
      </c>
      <c r="FB11" s="25">
        <f aca="true" t="shared" si="104" ref="FB11:FB50">IF($C11=DATEDIF($AF$9,$AF$7,"y")+18,$C11+(DATEDIF($AF$9,$AF$7,"y")),"")</f>
      </c>
      <c r="FC11" s="25">
        <f aca="true" t="shared" si="105" ref="FC11:FC50">IF($C11=DATEDIF($AF$9,$AF$7,"y")+19,$C11+(DATEDIF($AF$9,$AF$7,"y")),"")</f>
      </c>
      <c r="FD11" s="25">
        <f aca="true" t="shared" si="106" ref="FD11:FD50">IF($C11=DATEDIF($AF$9,$AF$7,"y")+20,$C11+(DATEDIF($AF$9,$AF$7,"y")),"")</f>
      </c>
      <c r="FE11" s="25">
        <f aca="true" t="shared" si="107" ref="FE11:FE50">IF($C11=DATEDIF($AF$9,$AF$7,"y")+21,$C11+(DATEDIF($AF$9,$AF$7,"y")),"")</f>
      </c>
      <c r="FF11" s="25">
        <f aca="true" t="shared" si="108" ref="FF11:FF50">IF($C11=DATEDIF($AF$9,$AF$7,"y")+22,$C11+(DATEDIF($AF$9,$AF$7,"y")),"")</f>
      </c>
      <c r="FG11" s="25">
        <f aca="true" t="shared" si="109" ref="FG11:FG50">IF($C11=DATEDIF($AF$9,$AF$7,"y")+23,$C11+(DATEDIF($AF$9,$AF$7,"y")),"")</f>
      </c>
      <c r="FH11" s="25">
        <f aca="true" t="shared" si="110" ref="FH11:FH50">IF($C11=DATEDIF($AF$9,$AF$7,"y")+24,$C11+(DATEDIF($AF$9,$AF$7,"y")),"")</f>
      </c>
      <c r="FI11" s="25">
        <f aca="true" t="shared" si="111" ref="FI11:FI50">IF($C11=DATEDIF($AF$9,$AF$7,"y")+25,$C11+(DATEDIF($AF$9,$AF$7,"y")),"")</f>
      </c>
      <c r="FJ11" s="25">
        <f aca="true" t="shared" si="112" ref="FJ11:FJ50">IF($C11=DATEDIF($AF$9,$AF$7,"y")+26,$C11+(DATEDIF($AF$9,$AF$7,"y")),"")</f>
      </c>
      <c r="FK11" s="25">
        <f aca="true" t="shared" si="113" ref="FK11:FK50">IF($C11=DATEDIF($AF$9,$AF$7,"y")+27,$C11+(DATEDIF($AF$9,$AF$7,"y")),"")</f>
      </c>
      <c r="FL11" s="25">
        <f aca="true" t="shared" si="114" ref="FL11:FL50">IF($C11=DATEDIF($AF$9,$AF$7,"y")+28,$C11+(DATEDIF($AF$9,$AF$7,"y")),"")</f>
      </c>
      <c r="FM11" s="25">
        <f aca="true" t="shared" si="115" ref="FM11:FM50">IF($C11=DATEDIF($AF$9,$AF$7,"y")+29,$C11+(DATEDIF($AF$9,$AF$7,"y")),"")</f>
      </c>
      <c r="FN11" s="25">
        <f aca="true" t="shared" si="116" ref="FN11:FN50">IF($C11=DATEDIF($AF$9,$AF$7,"y")+30,$C11+(DATEDIF($AF$9,$AF$7,"y")),"")</f>
      </c>
      <c r="FO11" s="25">
        <f aca="true" t="shared" si="117" ref="FO11:FO50">IF($C11=DATEDIF($AF$9,$AF$7,"y")+31,$C11+(DATEDIF($AF$9,$AF$7,"y")),"")</f>
      </c>
      <c r="FP11" s="25">
        <f aca="true" t="shared" si="118" ref="FP11:FP50">IF($C11=DATEDIF($AF$9,$AF$7,"y")+32,$C11+(DATEDIF($AF$9,$AF$7,"y")),"")</f>
      </c>
      <c r="FQ11" s="25">
        <f aca="true" t="shared" si="119" ref="FQ11:FQ50">IF($C11=DATEDIF($AF$9,$AF$7,"y")+33,$C11+(DATEDIF($AF$9,$AF$7,"y")),"")</f>
      </c>
      <c r="FR11" s="25">
        <f aca="true" t="shared" si="120" ref="FR11:FR50">IF($C11=DATEDIF($AF$9,$AF$7,"y")+34,$C11+(DATEDIF($AF$9,$AF$7,"y")),"")</f>
      </c>
      <c r="FS11" s="25">
        <f aca="true" t="shared" si="121" ref="FS11:FS50">IF($C11=DATEDIF($AF$9,$AF$7,"y")+35,$C11+(DATEDIF($AF$9,$AF$7,"y")),"")</f>
      </c>
      <c r="FT11" s="25">
        <f aca="true" t="shared" si="122" ref="FT11:FT50">IF($C11=DATEDIF($AF$9,$AF$7,"y")+36,$C11+(DATEDIF($AF$9,$AF$7,"y")),"")</f>
      </c>
      <c r="FU11" s="25">
        <f aca="true" t="shared" si="123" ref="FU11:FU50">IF($C11=DATEDIF($AF$9,$AF$7,"y")+37,$C11+(DATEDIF($AF$9,$AF$7,"y")),"")</f>
      </c>
      <c r="FV11" s="25">
        <f aca="true" t="shared" si="124" ref="FV11:FV50">IF($C11=DATEDIF($AF$9,$AF$7,"y")+38,$C11+(DATEDIF($AF$9,$AF$7,"y")),"")</f>
      </c>
      <c r="FW11" s="25">
        <f aca="true" t="shared" si="125" ref="FW11:FW50">IF($C11=DATEDIF($AF$9,$AF$7,"y")+39,$C11+(DATEDIF($AF$9,$AF$7,"y")),"")</f>
      </c>
      <c r="FX11" s="25">
        <f aca="true" t="shared" si="126" ref="FX11:FX50">IF($C11=DATEDIF($AF$9,$AF$7,"y")+40,$C11+(DATEDIF($AF$9,$AF$7,"y")),"")</f>
      </c>
      <c r="FY11" s="25">
        <f aca="true" t="shared" si="127" ref="FY11:FY50">IF($C11=DATEDIF($AF$9,$AF$7,"y")+41,$C11+(DATEDIF($AF$9,$AF$7,"y")),"")</f>
      </c>
      <c r="FZ11" s="25">
        <f aca="true" t="shared" si="128" ref="FZ11:FZ50">IF($C11=DATEDIF($AF$9,$AF$7,"y")+42,$C11+(DATEDIF($AF$9,$AF$7,"y")),"")</f>
      </c>
      <c r="GA11" s="25">
        <f aca="true" t="shared" si="129" ref="GA11:GA50">IF($C11=DATEDIF($AF$9,$AF$7,"y")+43,$C11+(DATEDIF($AF$9,$AF$7,"y")),"")</f>
      </c>
      <c r="GB11" s="25">
        <f aca="true" t="shared" si="130" ref="GB11:GB50">IF($C11=DATEDIF($AF$9,$AF$7,"y")+44,$C11+(DATEDIF($AF$9,$AF$7,"y")),"")</f>
      </c>
      <c r="GC11" s="25">
        <f aca="true" t="shared" si="131" ref="GC11:GC50">IF($C11=DATEDIF($AF$9,$AF$7,"y")+45,$C11+(DATEDIF($AF$9,$AF$7,"y")),"")</f>
      </c>
      <c r="GD11" s="25">
        <f aca="true" t="shared" si="132" ref="GD11:GD50">IF($C11=DATEDIF($AF$9,$AF$7,"y")+46,$C11+(DATEDIF($AF$9,$AF$7,"y")),"")</f>
      </c>
      <c r="GE11" s="25">
        <f aca="true" t="shared" si="133" ref="GE11:GE50">IF($C11=DATEDIF($AF$9,$AF$7,"y")+47,$C11+(DATEDIF($AF$9,$AF$7,"y")),"")</f>
      </c>
      <c r="GF11" s="25">
        <f aca="true" t="shared" si="134" ref="GF11:GF50">IF($C11=DATEDIF($AF$9,$AF$7,"y")+48,$C11+(DATEDIF($AF$9,$AF$7,"y")),"")</f>
      </c>
      <c r="GG11" s="25">
        <f aca="true" t="shared" si="135" ref="GG11:GG50">IF($C11=DATEDIF($AF$9,$AF$7,"y")+49,$C11+(DATEDIF($AF$9,$AF$7,"y")),"")</f>
      </c>
      <c r="GH11" s="25">
        <f aca="true" t="shared" si="136" ref="GH11:GH50">IF($C11=DATEDIF($AF$9,$AF$7,"y")+50,$C11+(DATEDIF($AF$9,$AF$7,"y")),"")</f>
      </c>
      <c r="GI11" s="25">
        <f aca="true" t="shared" si="137" ref="GI11:GI50">IF($C11=DATEDIF($AF$9,$AF$7,"y")+51,$C11+(DATEDIF($AF$9,$AF$7,"y")),"")</f>
      </c>
      <c r="GJ11" s="25">
        <f aca="true" t="shared" si="138" ref="GJ11:GJ50">IF($C11=DATEDIF($AF$9,$AF$7,"y")+52,$C11+(DATEDIF($AF$9,$AF$7,"y")),"")</f>
      </c>
      <c r="GK11" s="25">
        <f aca="true" t="shared" si="139" ref="GK11:GK50">IF($C11=DATEDIF($AF$9,$AF$7,"y")+53,$C11+(DATEDIF($AF$9,$AF$7,"y")),"")</f>
      </c>
      <c r="GL11" s="25">
        <f aca="true" t="shared" si="140" ref="GL11:GL50">IF($C11=DATEDIF($AF$9,$AF$7,"y")+54,$C11+(DATEDIF($AF$9,$AF$7,"y")),"")</f>
      </c>
      <c r="GM11" s="25">
        <f aca="true" t="shared" si="141" ref="GM11:GM50">IF($C11=DATEDIF($AF$9,$AF$7,"y")+55,$C11+(DATEDIF($AF$9,$AF$7,"y")),"")</f>
      </c>
      <c r="GN11" s="25">
        <f aca="true" t="shared" si="142" ref="GN11:GN50">IF($C11=DATEDIF($AF$9,$AF$7,"y")+56,$C11+(DATEDIF($AF$9,$AF$7,"y")),"")</f>
      </c>
      <c r="GO11" s="25">
        <f aca="true" t="shared" si="143" ref="GO11:GO50">IF($C11=DATEDIF($AF$9,$AF$7,"y")+57,$C11+(DATEDIF($AF$9,$AF$7,"y")),"")</f>
      </c>
      <c r="GP11" s="25">
        <f aca="true" t="shared" si="144" ref="GP11:GP50">IF($C11=DATEDIF($AF$9,$AF$7,"y")+58,$C11+(DATEDIF($AF$9,$AF$7,"y")),"")</f>
      </c>
      <c r="GQ11" s="25">
        <f aca="true" t="shared" si="145" ref="GQ11:GQ50">IF($C11=DATEDIF($AF$9,$AF$7,"y")+59,$C11+(DATEDIF($AF$9,$AF$7,"y")),"")</f>
      </c>
      <c r="GR11" s="25">
        <f aca="true" t="shared" si="146" ref="GR11:GR50">IF($C11=DATEDIF($AF$9,$AF$7,"y")+60,$C11+(DATEDIF($AF$9,$AF$7,"y")),"")</f>
      </c>
      <c r="GS11" s="25">
        <f aca="true" t="shared" si="147" ref="GS11:GS50">IF($C11=DATEDIF($AF$9,$AF$7,"y")+61,$C11+(DATEDIF($AF$9,$AF$7,"y")),"")</f>
      </c>
      <c r="GT11" s="25">
        <f aca="true" t="shared" si="148" ref="GT11:GT50">IF($C11=DATEDIF($AF$9,$AF$7,"y")+62,$C11+(DATEDIF($AF$9,$AF$7,"y")),"")</f>
      </c>
      <c r="GU11" s="25">
        <f aca="true" t="shared" si="149" ref="GU11:GU50">IF($C11=DATEDIF($AF$9,$AF$7,"y")+63,$C11+(DATEDIF($AF$9,$AF$7,"y")),"")</f>
      </c>
      <c r="GV11" s="25">
        <f aca="true" t="shared" si="150" ref="GV11:GV50">IF($C11=DATEDIF($AF$9,$AF$7,"y")+64,$C11+(DATEDIF($AF$9,$AF$7,"y")),"")</f>
      </c>
      <c r="GW11" s="25">
        <f aca="true" t="shared" si="151" ref="GW11:GW50">IF($C11=DATEDIF($AF$9,$AF$7,"y")+65,$C11+(DATEDIF($AF$9,$AF$7,"y")),"")</f>
      </c>
      <c r="GX11" s="25">
        <f aca="true" t="shared" si="152" ref="GX11:GX50">IF($C11=DATEDIF($AF$9,$AF$7,"y")+66,$C11+(DATEDIF($AF$9,$AF$7,"y")),"")</f>
      </c>
      <c r="GY11" s="25">
        <f aca="true" t="shared" si="153" ref="GY11:GY50">IF($C11=DATEDIF($AF$9,$AF$7,"y")+67,$C11+(DATEDIF($AF$9,$AF$7,"y")),"")</f>
      </c>
      <c r="GZ11" s="25">
        <f aca="true" t="shared" si="154" ref="GZ11:GZ50">IF($C11=DATEDIF($AF$9,$AF$7,"y")+68,$C11+(DATEDIF($AF$9,$AF$7,"y")),"")</f>
      </c>
      <c r="HA11" s="25">
        <f aca="true" t="shared" si="155" ref="HA11:HA50">IF($C11=DATEDIF($AF$9,$AF$7,"y")+69,$C11+(DATEDIF($AF$9,$AF$7,"y")),"")</f>
      </c>
      <c r="HB11" s="25">
        <f aca="true" t="shared" si="156" ref="HB11:HB50">IF($C11=DATEDIF($AF$9,$AF$7,"y")+70,$C11+(DATEDIF($AF$9,$AF$7,"y")),"")</f>
      </c>
      <c r="HC11">
        <f aca="true" t="shared" si="157" ref="HC11:HC50">CONCATENATE(DP11,DQ11,DR11,DS11,DT11,DU11,DV11,DW11,DX11,DY11,DZ11,EA11,EB11,EC11,ED11,EE11,EF11,EG11,EH11,EI11)</f>
      </c>
      <c r="HD11" t="str">
        <f aca="true" t="shared" si="158" ref="HD11:HD50">CONCATENATE(EJ11,EK11,EL11,EM11,EN11,EO11,EP11,EQ11,ER11,ES11,ET11,EU11,EV11,EW11,EX11,EY11,EZ11,FA11,FB11,FC11,FD11,FE11,FF11,FG11,FH11,FI11)</f>
        <v>0</v>
      </c>
      <c r="HE11">
        <f aca="true" t="shared" si="159" ref="HE11:HE50">CONCATENATE(FJ11,FK11,FL11,FM11,FN11,FO11,FP11,FQ11,FR11,FS11,FT11,FU11,FV11,FW11,FX11,FY11,FZ11,GA11,GB11,GC11,GD11,GE11,GF11,GG11,GH11)</f>
      </c>
      <c r="HF11">
        <f aca="true" t="shared" si="160" ref="HF11:HF50">CONCATENATE(GI11,GJ11,GK11,GL11,GM11,GN11,GO11,GP11,GQ11,GR11,GS11,GT11,GU11,GV11,GW11,GX11,GY11,GZ11,HA11,HB11)</f>
      </c>
      <c r="HG11" t="str">
        <f aca="true" t="shared" si="161" ref="HG11:HG42">CONCATENATE(HC11,HD11,HE11,HF11)</f>
        <v>0</v>
      </c>
    </row>
    <row r="12" spans="1:215" ht="14.25" customHeight="1" hidden="1">
      <c r="A12" s="11">
        <f aca="true" t="shared" si="162" ref="A12:B43">DATE(YEAR(A11)+1,MONTH(A11),DAY(A11))</f>
        <v>9863</v>
      </c>
      <c r="B12" s="21">
        <f t="shared" si="162"/>
        <v>9863</v>
      </c>
      <c r="C12" s="12">
        <v>1</v>
      </c>
      <c r="D12" s="30">
        <f aca="true" t="shared" si="163" ref="D12:D75">IF($AF$9&gt;=$AF$7,DO12,HG12)</f>
      </c>
      <c r="E12" s="201"/>
      <c r="F12" s="202"/>
      <c r="G12" s="203"/>
      <c r="H12" s="13"/>
      <c r="I12" s="201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141"/>
      <c r="AE12" s="84">
        <f aca="true" t="shared" si="164" ref="AE12:AE75">CONCATENATE(AG12,AH12,AI12,AJ12,AK12,AL12,AM12,AN12,AO12,AP12,AQ12)</f>
      </c>
      <c r="AF12" s="18"/>
      <c r="AG12" s="9">
        <f t="shared" si="0"/>
      </c>
      <c r="AH12" s="9">
        <f t="shared" si="1"/>
      </c>
      <c r="AI12" s="9">
        <f t="shared" si="2"/>
      </c>
      <c r="AJ12" s="9">
        <f t="shared" si="3"/>
      </c>
      <c r="AK12" s="9">
        <f t="shared" si="4"/>
      </c>
      <c r="AL12" s="9">
        <f t="shared" si="5"/>
      </c>
      <c r="AM12" s="9">
        <f t="shared" si="6"/>
      </c>
      <c r="AN12" s="9">
        <f t="shared" si="7"/>
      </c>
      <c r="AO12" s="10">
        <f t="shared" si="8"/>
      </c>
      <c r="AP12" s="10">
        <f t="shared" si="9"/>
      </c>
      <c r="AQ12" s="10">
        <f t="shared" si="10"/>
      </c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>
        <f t="shared" si="11"/>
      </c>
      <c r="BJ12" s="25">
        <f t="shared" si="12"/>
      </c>
      <c r="BK12" s="25">
        <f t="shared" si="13"/>
      </c>
      <c r="BL12" s="25">
        <f t="shared" si="14"/>
      </c>
      <c r="BM12" s="25">
        <f t="shared" si="15"/>
      </c>
      <c r="BN12" s="25">
        <f t="shared" si="16"/>
      </c>
      <c r="BO12" s="25">
        <f t="shared" si="17"/>
      </c>
      <c r="BP12" s="25">
        <f t="shared" si="18"/>
      </c>
      <c r="BQ12" s="25">
        <f t="shared" si="19"/>
      </c>
      <c r="BR12" s="25">
        <f t="shared" si="20"/>
      </c>
      <c r="BS12" s="25">
        <f t="shared" si="21"/>
      </c>
      <c r="BT12" s="25">
        <f t="shared" si="22"/>
      </c>
      <c r="BU12" s="27">
        <f t="shared" si="23"/>
      </c>
      <c r="BV12" s="25">
        <f t="shared" si="24"/>
      </c>
      <c r="BW12" s="25">
        <f t="shared" si="25"/>
      </c>
      <c r="BX12" s="25">
        <f t="shared" si="26"/>
      </c>
      <c r="BY12" s="25">
        <f t="shared" si="27"/>
      </c>
      <c r="BZ12" s="25">
        <f t="shared" si="28"/>
      </c>
      <c r="CA12" s="25">
        <f t="shared" si="29"/>
      </c>
      <c r="CB12" s="25">
        <f t="shared" si="30"/>
      </c>
      <c r="CC12" s="25">
        <f t="shared" si="31"/>
      </c>
      <c r="CD12" s="25">
        <f t="shared" si="32"/>
      </c>
      <c r="CE12" s="25">
        <f t="shared" si="33"/>
      </c>
      <c r="CF12" s="25">
        <f t="shared" si="34"/>
      </c>
      <c r="CG12" s="25">
        <f t="shared" si="35"/>
      </c>
      <c r="CH12" s="25">
        <f t="shared" si="36"/>
      </c>
      <c r="CI12" s="25">
        <f t="shared" si="37"/>
      </c>
      <c r="CJ12" s="25">
        <f t="shared" si="38"/>
      </c>
      <c r="CK12" s="25">
        <f t="shared" si="39"/>
      </c>
      <c r="CL12" s="25">
        <f t="shared" si="40"/>
      </c>
      <c r="CM12" s="25">
        <f t="shared" si="41"/>
      </c>
      <c r="CN12" s="25">
        <f t="shared" si="42"/>
      </c>
      <c r="CO12" s="25">
        <f t="shared" si="43"/>
      </c>
      <c r="CP12" s="25">
        <f t="shared" si="44"/>
      </c>
      <c r="CQ12" s="25">
        <f t="shared" si="45"/>
      </c>
      <c r="CR12" s="25">
        <f t="shared" si="46"/>
      </c>
      <c r="CS12" s="25">
        <f t="shared" si="47"/>
      </c>
      <c r="CT12" s="25">
        <f t="shared" si="48"/>
      </c>
      <c r="CU12" s="25">
        <f t="shared" si="49"/>
      </c>
      <c r="CV12" s="25">
        <f t="shared" si="50"/>
      </c>
      <c r="CW12" s="25">
        <f t="shared" si="51"/>
      </c>
      <c r="CX12" s="25">
        <f t="shared" si="52"/>
      </c>
      <c r="CY12" s="25">
        <f t="shared" si="53"/>
      </c>
      <c r="CZ12" s="25">
        <f t="shared" si="54"/>
      </c>
      <c r="DA12" s="25">
        <f t="shared" si="55"/>
      </c>
      <c r="DB12" s="25">
        <f t="shared" si="56"/>
      </c>
      <c r="DC12" s="25">
        <f t="shared" si="57"/>
      </c>
      <c r="DD12" s="25">
        <f t="shared" si="58"/>
      </c>
      <c r="DE12" s="25">
        <f t="shared" si="59"/>
      </c>
      <c r="DF12" s="25">
        <f t="shared" si="60"/>
      </c>
      <c r="DG12" s="25">
        <f t="shared" si="61"/>
      </c>
      <c r="DH12" s="25">
        <f t="shared" si="62"/>
      </c>
      <c r="DI12" s="25">
        <f t="shared" si="63"/>
      </c>
      <c r="DJ12" s="25">
        <f t="shared" si="64"/>
      </c>
      <c r="DK12" s="25">
        <f t="shared" si="65"/>
      </c>
      <c r="DL12">
        <f aca="true" t="shared" si="165" ref="DL12:DL75">CONCATENATE(AS12,AT12,AU12,AV12,AW12,AX12,AY12,AZ12,BA12,BB12,BC12,BD12,BE12,BF12,BG12,BH12,BI12,BJ12,BK12,BL12,BM12,BN12,BO12,BP12,BQ12,BR12)</f>
      </c>
      <c r="DM12">
        <f aca="true" t="shared" si="166" ref="DM12:DM75">CONCATENATE(BS12,BT12,BU12,BV12,BW12,BX12,BY12,BZ12,CA12,CB12,CC12,CD12,CE12,CF12,CG12,CH12,CI12,CJ12,CK12,CL12,CM12,CN12,CO12,CP12,CQ12)</f>
      </c>
      <c r="DN12">
        <f aca="true" t="shared" si="167" ref="DN12:DN75">CONCATENATE(CR12,CS12,CT12,CU12,CV12,CW12,CX12,CY12,CZ12,DA12,DB12,DC12,DD12,DE12,DF12,DG12,DH12,DI12,DJ12,DK12)</f>
      </c>
      <c r="DO12">
        <f aca="true" t="shared" si="168" ref="DO12:DO75">CONCATENATE(DL12,DM12,DN12)</f>
      </c>
      <c r="DP12" s="25">
        <f t="shared" si="66"/>
      </c>
      <c r="DQ12" s="25">
        <f t="shared" si="67"/>
      </c>
      <c r="DR12" s="25">
        <f t="shared" si="68"/>
      </c>
      <c r="DS12" s="25">
        <f t="shared" si="69"/>
      </c>
      <c r="DT12" s="25">
        <f t="shared" si="70"/>
      </c>
      <c r="DU12" s="25">
        <f t="shared" si="71"/>
      </c>
      <c r="DV12" s="25">
        <f t="shared" si="72"/>
      </c>
      <c r="DW12" s="25">
        <f t="shared" si="73"/>
      </c>
      <c r="DX12" s="25">
        <f t="shared" si="74"/>
      </c>
      <c r="DY12" s="25">
        <f t="shared" si="75"/>
      </c>
      <c r="DZ12" s="25">
        <f t="shared" si="76"/>
      </c>
      <c r="EA12" s="25">
        <f t="shared" si="77"/>
      </c>
      <c r="EB12" s="25">
        <f t="shared" si="78"/>
      </c>
      <c r="EC12" s="25">
        <f t="shared" si="79"/>
      </c>
      <c r="ED12" s="25">
        <f t="shared" si="80"/>
      </c>
      <c r="EE12" s="25">
        <f t="shared" si="81"/>
      </c>
      <c r="EF12" s="25">
        <f t="shared" si="82"/>
      </c>
      <c r="EG12" s="25">
        <f t="shared" si="83"/>
      </c>
      <c r="EH12" s="25">
        <f t="shared" si="84"/>
      </c>
      <c r="EI12" s="25">
        <f t="shared" si="85"/>
      </c>
      <c r="EJ12" s="25">
        <f t="shared" si="86"/>
      </c>
      <c r="EK12" s="25">
        <f t="shared" si="87"/>
        <v>1</v>
      </c>
      <c r="EL12" s="25">
        <f t="shared" si="88"/>
      </c>
      <c r="EM12" s="25">
        <f t="shared" si="89"/>
      </c>
      <c r="EN12" s="25">
        <f t="shared" si="90"/>
      </c>
      <c r="EO12" s="25">
        <f t="shared" si="91"/>
      </c>
      <c r="EP12" s="25">
        <f t="shared" si="92"/>
      </c>
      <c r="EQ12" s="25">
        <f t="shared" si="93"/>
      </c>
      <c r="ER12" s="25">
        <f t="shared" si="94"/>
      </c>
      <c r="ES12" s="25">
        <f t="shared" si="95"/>
      </c>
      <c r="ET12" s="25">
        <f t="shared" si="96"/>
      </c>
      <c r="EU12" s="25">
        <f t="shared" si="97"/>
      </c>
      <c r="EV12" s="25">
        <f t="shared" si="98"/>
      </c>
      <c r="EW12" s="25">
        <f t="shared" si="99"/>
      </c>
      <c r="EX12" s="25">
        <f t="shared" si="100"/>
      </c>
      <c r="EY12" s="25">
        <f t="shared" si="101"/>
      </c>
      <c r="EZ12" s="25">
        <f t="shared" si="102"/>
      </c>
      <c r="FA12" s="25">
        <f t="shared" si="103"/>
      </c>
      <c r="FB12" s="25">
        <f t="shared" si="104"/>
      </c>
      <c r="FC12" s="25">
        <f t="shared" si="105"/>
      </c>
      <c r="FD12" s="25">
        <f t="shared" si="106"/>
      </c>
      <c r="FE12" s="25">
        <f t="shared" si="107"/>
      </c>
      <c r="FF12" s="25">
        <f t="shared" si="108"/>
      </c>
      <c r="FG12" s="25">
        <f t="shared" si="109"/>
      </c>
      <c r="FH12" s="25">
        <f t="shared" si="110"/>
      </c>
      <c r="FI12" s="25">
        <f t="shared" si="111"/>
      </c>
      <c r="FJ12" s="25">
        <f t="shared" si="112"/>
      </c>
      <c r="FK12" s="25">
        <f t="shared" si="113"/>
      </c>
      <c r="FL12" s="25">
        <f t="shared" si="114"/>
      </c>
      <c r="FM12" s="25">
        <f t="shared" si="115"/>
      </c>
      <c r="FN12" s="25">
        <f t="shared" si="116"/>
      </c>
      <c r="FO12" s="25">
        <f t="shared" si="117"/>
      </c>
      <c r="FP12" s="25">
        <f t="shared" si="118"/>
      </c>
      <c r="FQ12" s="25">
        <f t="shared" si="119"/>
      </c>
      <c r="FR12" s="25">
        <f t="shared" si="120"/>
      </c>
      <c r="FS12" s="25">
        <f t="shared" si="121"/>
      </c>
      <c r="FT12" s="25">
        <f t="shared" si="122"/>
      </c>
      <c r="FU12" s="25">
        <f t="shared" si="123"/>
      </c>
      <c r="FV12" s="25">
        <f t="shared" si="124"/>
      </c>
      <c r="FW12" s="25">
        <f t="shared" si="125"/>
      </c>
      <c r="FX12" s="25">
        <f t="shared" si="126"/>
      </c>
      <c r="FY12" s="25">
        <f t="shared" si="127"/>
      </c>
      <c r="FZ12" s="25">
        <f t="shared" si="128"/>
      </c>
      <c r="GA12" s="25">
        <f t="shared" si="129"/>
      </c>
      <c r="GB12" s="25">
        <f t="shared" si="130"/>
      </c>
      <c r="GC12" s="25">
        <f t="shared" si="131"/>
      </c>
      <c r="GD12" s="25">
        <f t="shared" si="132"/>
      </c>
      <c r="GE12" s="25">
        <f t="shared" si="133"/>
      </c>
      <c r="GF12" s="25">
        <f t="shared" si="134"/>
      </c>
      <c r="GG12" s="25">
        <f t="shared" si="135"/>
      </c>
      <c r="GH12" s="25">
        <f t="shared" si="136"/>
      </c>
      <c r="GI12" s="25">
        <f t="shared" si="137"/>
      </c>
      <c r="GJ12" s="25">
        <f t="shared" si="138"/>
      </c>
      <c r="GK12" s="25">
        <f t="shared" si="139"/>
      </c>
      <c r="GL12" s="25">
        <f t="shared" si="140"/>
      </c>
      <c r="GM12" s="25">
        <f t="shared" si="141"/>
      </c>
      <c r="GN12" s="25">
        <f t="shared" si="142"/>
      </c>
      <c r="GO12" s="25">
        <f t="shared" si="143"/>
      </c>
      <c r="GP12" s="25">
        <f t="shared" si="144"/>
      </c>
      <c r="GQ12" s="25">
        <f t="shared" si="145"/>
      </c>
      <c r="GR12" s="25">
        <f t="shared" si="146"/>
      </c>
      <c r="GS12" s="25">
        <f t="shared" si="147"/>
      </c>
      <c r="GT12" s="25">
        <f t="shared" si="148"/>
      </c>
      <c r="GU12" s="25">
        <f t="shared" si="149"/>
      </c>
      <c r="GV12" s="25">
        <f t="shared" si="150"/>
      </c>
      <c r="GW12" s="25">
        <f t="shared" si="151"/>
      </c>
      <c r="GX12" s="25">
        <f t="shared" si="152"/>
      </c>
      <c r="GY12" s="25">
        <f t="shared" si="153"/>
      </c>
      <c r="GZ12" s="25">
        <f t="shared" si="154"/>
      </c>
      <c r="HA12" s="25">
        <f t="shared" si="155"/>
      </c>
      <c r="HB12" s="25">
        <f t="shared" si="156"/>
      </c>
      <c r="HC12">
        <f t="shared" si="157"/>
      </c>
      <c r="HD12" t="str">
        <f t="shared" si="158"/>
        <v>1</v>
      </c>
      <c r="HE12">
        <f t="shared" si="159"/>
      </c>
      <c r="HF12">
        <f t="shared" si="160"/>
      </c>
      <c r="HG12" t="str">
        <f t="shared" si="161"/>
        <v>1</v>
      </c>
    </row>
    <row r="13" spans="1:215" ht="33" customHeight="1" hidden="1">
      <c r="A13" s="65">
        <f t="shared" si="162"/>
        <v>10228</v>
      </c>
      <c r="B13" s="66">
        <f t="shared" si="162"/>
        <v>10228</v>
      </c>
      <c r="C13" s="67">
        <v>2</v>
      </c>
      <c r="D13" s="68">
        <f t="shared" si="163"/>
      </c>
      <c r="E13" s="192"/>
      <c r="F13" s="193"/>
      <c r="G13" s="194"/>
      <c r="H13" s="69"/>
      <c r="I13" s="192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37"/>
      <c r="AE13" s="85">
        <f t="shared" si="164"/>
      </c>
      <c r="AF13" s="18">
        <v>1</v>
      </c>
      <c r="AG13" s="9">
        <f t="shared" si="0"/>
      </c>
      <c r="AH13" s="9">
        <f t="shared" si="1"/>
      </c>
      <c r="AI13" s="9">
        <f t="shared" si="2"/>
      </c>
      <c r="AJ13" s="9">
        <f t="shared" si="3"/>
      </c>
      <c r="AK13" s="9">
        <f t="shared" si="4"/>
      </c>
      <c r="AL13" s="9">
        <f t="shared" si="5"/>
      </c>
      <c r="AM13" s="9">
        <f t="shared" si="6"/>
      </c>
      <c r="AN13" s="9">
        <f t="shared" si="7"/>
      </c>
      <c r="AO13" s="10">
        <f t="shared" si="8"/>
      </c>
      <c r="AP13" s="10">
        <f t="shared" si="9"/>
      </c>
      <c r="AQ13" s="10">
        <f t="shared" si="10"/>
      </c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>
        <f t="shared" si="11"/>
      </c>
      <c r="BJ13" s="25">
        <f t="shared" si="12"/>
      </c>
      <c r="BK13" s="25">
        <f t="shared" si="13"/>
      </c>
      <c r="BL13" s="25">
        <f t="shared" si="14"/>
      </c>
      <c r="BM13" s="25">
        <f t="shared" si="15"/>
      </c>
      <c r="BN13" s="25">
        <f t="shared" si="16"/>
      </c>
      <c r="BO13" s="25">
        <f t="shared" si="17"/>
      </c>
      <c r="BP13" s="25">
        <f t="shared" si="18"/>
      </c>
      <c r="BQ13" s="25">
        <f t="shared" si="19"/>
      </c>
      <c r="BR13" s="25">
        <f t="shared" si="20"/>
      </c>
      <c r="BS13" s="25">
        <f t="shared" si="21"/>
      </c>
      <c r="BT13" s="25">
        <f t="shared" si="22"/>
      </c>
      <c r="BU13" s="27">
        <f t="shared" si="23"/>
      </c>
      <c r="BV13" s="25">
        <f t="shared" si="24"/>
      </c>
      <c r="BW13" s="25">
        <f t="shared" si="25"/>
      </c>
      <c r="BX13" s="25">
        <f t="shared" si="26"/>
      </c>
      <c r="BY13" s="25">
        <f t="shared" si="27"/>
      </c>
      <c r="BZ13" s="25">
        <f t="shared" si="28"/>
      </c>
      <c r="CA13" s="25">
        <f t="shared" si="29"/>
      </c>
      <c r="CB13" s="25">
        <f t="shared" si="30"/>
      </c>
      <c r="CC13" s="25">
        <f t="shared" si="31"/>
      </c>
      <c r="CD13" s="25">
        <f t="shared" si="32"/>
      </c>
      <c r="CE13" s="25">
        <f t="shared" si="33"/>
      </c>
      <c r="CF13" s="25">
        <f t="shared" si="34"/>
      </c>
      <c r="CG13" s="25">
        <f t="shared" si="35"/>
      </c>
      <c r="CH13" s="25">
        <f t="shared" si="36"/>
      </c>
      <c r="CI13" s="25">
        <f t="shared" si="37"/>
      </c>
      <c r="CJ13" s="25">
        <f t="shared" si="38"/>
      </c>
      <c r="CK13" s="25">
        <f t="shared" si="39"/>
      </c>
      <c r="CL13" s="25">
        <f t="shared" si="40"/>
      </c>
      <c r="CM13" s="25">
        <f t="shared" si="41"/>
      </c>
      <c r="CN13" s="25">
        <f t="shared" si="42"/>
      </c>
      <c r="CO13" s="25">
        <f t="shared" si="43"/>
      </c>
      <c r="CP13" s="25">
        <f t="shared" si="44"/>
      </c>
      <c r="CQ13" s="25">
        <f t="shared" si="45"/>
      </c>
      <c r="CR13" s="25">
        <f t="shared" si="46"/>
      </c>
      <c r="CS13" s="25">
        <f t="shared" si="47"/>
      </c>
      <c r="CT13" s="25">
        <f t="shared" si="48"/>
      </c>
      <c r="CU13" s="25">
        <f t="shared" si="49"/>
      </c>
      <c r="CV13" s="25">
        <f t="shared" si="50"/>
      </c>
      <c r="CW13" s="25">
        <f t="shared" si="51"/>
      </c>
      <c r="CX13" s="25">
        <f t="shared" si="52"/>
      </c>
      <c r="CY13" s="25">
        <f t="shared" si="53"/>
      </c>
      <c r="CZ13" s="25">
        <f t="shared" si="54"/>
      </c>
      <c r="DA13" s="25">
        <f t="shared" si="55"/>
      </c>
      <c r="DB13" s="25">
        <f t="shared" si="56"/>
      </c>
      <c r="DC13" s="25">
        <f t="shared" si="57"/>
      </c>
      <c r="DD13" s="25">
        <f t="shared" si="58"/>
      </c>
      <c r="DE13" s="25">
        <f t="shared" si="59"/>
      </c>
      <c r="DF13" s="25">
        <f t="shared" si="60"/>
      </c>
      <c r="DG13" s="25">
        <f t="shared" si="61"/>
      </c>
      <c r="DH13" s="25">
        <f t="shared" si="62"/>
      </c>
      <c r="DI13" s="25">
        <f t="shared" si="63"/>
      </c>
      <c r="DJ13" s="25">
        <f t="shared" si="64"/>
      </c>
      <c r="DK13" s="25">
        <f t="shared" si="65"/>
      </c>
      <c r="DL13">
        <f t="shared" si="165"/>
      </c>
      <c r="DM13">
        <f t="shared" si="166"/>
      </c>
      <c r="DN13">
        <f t="shared" si="167"/>
      </c>
      <c r="DO13">
        <f t="shared" si="168"/>
      </c>
      <c r="DP13" s="25">
        <f t="shared" si="66"/>
      </c>
      <c r="DQ13" s="25">
        <f t="shared" si="67"/>
      </c>
      <c r="DR13" s="25">
        <f t="shared" si="68"/>
      </c>
      <c r="DS13" s="25">
        <f t="shared" si="69"/>
      </c>
      <c r="DT13" s="25">
        <f t="shared" si="70"/>
      </c>
      <c r="DU13" s="25">
        <f t="shared" si="71"/>
      </c>
      <c r="DV13" s="25">
        <f t="shared" si="72"/>
      </c>
      <c r="DW13" s="25">
        <f t="shared" si="73"/>
      </c>
      <c r="DX13" s="25">
        <f t="shared" si="74"/>
      </c>
      <c r="DY13" s="25">
        <f t="shared" si="75"/>
      </c>
      <c r="DZ13" s="25">
        <f t="shared" si="76"/>
      </c>
      <c r="EA13" s="25">
        <f t="shared" si="77"/>
      </c>
      <c r="EB13" s="25">
        <f t="shared" si="78"/>
      </c>
      <c r="EC13" s="25">
        <f t="shared" si="79"/>
      </c>
      <c r="ED13" s="25">
        <f t="shared" si="80"/>
      </c>
      <c r="EE13" s="25">
        <f t="shared" si="81"/>
      </c>
      <c r="EF13" s="25">
        <f t="shared" si="82"/>
      </c>
      <c r="EG13" s="25">
        <f t="shared" si="83"/>
      </c>
      <c r="EH13" s="25">
        <f t="shared" si="84"/>
      </c>
      <c r="EI13" s="25">
        <f t="shared" si="85"/>
      </c>
      <c r="EJ13" s="25">
        <f t="shared" si="86"/>
      </c>
      <c r="EK13" s="25">
        <f t="shared" si="87"/>
      </c>
      <c r="EL13" s="25">
        <f t="shared" si="88"/>
        <v>2</v>
      </c>
      <c r="EM13" s="25">
        <f t="shared" si="89"/>
      </c>
      <c r="EN13" s="25">
        <f t="shared" si="90"/>
      </c>
      <c r="EO13" s="25">
        <f t="shared" si="91"/>
      </c>
      <c r="EP13" s="25">
        <f t="shared" si="92"/>
      </c>
      <c r="EQ13" s="25">
        <f t="shared" si="93"/>
      </c>
      <c r="ER13" s="25">
        <f t="shared" si="94"/>
      </c>
      <c r="ES13" s="25">
        <f t="shared" si="95"/>
      </c>
      <c r="ET13" s="25">
        <f t="shared" si="96"/>
      </c>
      <c r="EU13" s="25">
        <f t="shared" si="97"/>
      </c>
      <c r="EV13" s="25">
        <f t="shared" si="98"/>
      </c>
      <c r="EW13" s="25">
        <f t="shared" si="99"/>
      </c>
      <c r="EX13" s="25">
        <f t="shared" si="100"/>
      </c>
      <c r="EY13" s="25">
        <f t="shared" si="101"/>
      </c>
      <c r="EZ13" s="25">
        <f t="shared" si="102"/>
      </c>
      <c r="FA13" s="25">
        <f t="shared" si="103"/>
      </c>
      <c r="FB13" s="25">
        <f t="shared" si="104"/>
      </c>
      <c r="FC13" s="25">
        <f t="shared" si="105"/>
      </c>
      <c r="FD13" s="25">
        <f t="shared" si="106"/>
      </c>
      <c r="FE13" s="25">
        <f t="shared" si="107"/>
      </c>
      <c r="FF13" s="25">
        <f t="shared" si="108"/>
      </c>
      <c r="FG13" s="25">
        <f t="shared" si="109"/>
      </c>
      <c r="FH13" s="25">
        <f t="shared" si="110"/>
      </c>
      <c r="FI13" s="25">
        <f t="shared" si="111"/>
      </c>
      <c r="FJ13" s="25">
        <f t="shared" si="112"/>
      </c>
      <c r="FK13" s="25">
        <f t="shared" si="113"/>
      </c>
      <c r="FL13" s="25">
        <f t="shared" si="114"/>
      </c>
      <c r="FM13" s="25">
        <f t="shared" si="115"/>
      </c>
      <c r="FN13" s="25">
        <f t="shared" si="116"/>
      </c>
      <c r="FO13" s="25">
        <f t="shared" si="117"/>
      </c>
      <c r="FP13" s="25">
        <f t="shared" si="118"/>
      </c>
      <c r="FQ13" s="25">
        <f t="shared" si="119"/>
      </c>
      <c r="FR13" s="25">
        <f t="shared" si="120"/>
      </c>
      <c r="FS13" s="25">
        <f t="shared" si="121"/>
      </c>
      <c r="FT13" s="25">
        <f t="shared" si="122"/>
      </c>
      <c r="FU13" s="25">
        <f t="shared" si="123"/>
      </c>
      <c r="FV13" s="25">
        <f t="shared" si="124"/>
      </c>
      <c r="FW13" s="25">
        <f t="shared" si="125"/>
      </c>
      <c r="FX13" s="25">
        <f t="shared" si="126"/>
      </c>
      <c r="FY13" s="25">
        <f t="shared" si="127"/>
      </c>
      <c r="FZ13" s="25">
        <f t="shared" si="128"/>
      </c>
      <c r="GA13" s="25">
        <f t="shared" si="129"/>
      </c>
      <c r="GB13" s="25">
        <f t="shared" si="130"/>
      </c>
      <c r="GC13" s="25">
        <f t="shared" si="131"/>
      </c>
      <c r="GD13" s="25">
        <f t="shared" si="132"/>
      </c>
      <c r="GE13" s="25">
        <f t="shared" si="133"/>
      </c>
      <c r="GF13" s="25">
        <f t="shared" si="134"/>
      </c>
      <c r="GG13" s="25">
        <f t="shared" si="135"/>
      </c>
      <c r="GH13" s="25">
        <f t="shared" si="136"/>
      </c>
      <c r="GI13" s="25">
        <f t="shared" si="137"/>
      </c>
      <c r="GJ13" s="25">
        <f t="shared" si="138"/>
      </c>
      <c r="GK13" s="25">
        <f t="shared" si="139"/>
      </c>
      <c r="GL13" s="25">
        <f t="shared" si="140"/>
      </c>
      <c r="GM13" s="25">
        <f t="shared" si="141"/>
      </c>
      <c r="GN13" s="25">
        <f t="shared" si="142"/>
      </c>
      <c r="GO13" s="25">
        <f t="shared" si="143"/>
      </c>
      <c r="GP13" s="25">
        <f t="shared" si="144"/>
      </c>
      <c r="GQ13" s="25">
        <f t="shared" si="145"/>
      </c>
      <c r="GR13" s="25">
        <f t="shared" si="146"/>
      </c>
      <c r="GS13" s="25">
        <f t="shared" si="147"/>
      </c>
      <c r="GT13" s="25">
        <f t="shared" si="148"/>
      </c>
      <c r="GU13" s="25">
        <f t="shared" si="149"/>
      </c>
      <c r="GV13" s="25">
        <f t="shared" si="150"/>
      </c>
      <c r="GW13" s="25">
        <f t="shared" si="151"/>
      </c>
      <c r="GX13" s="25">
        <f t="shared" si="152"/>
      </c>
      <c r="GY13" s="25">
        <f t="shared" si="153"/>
      </c>
      <c r="GZ13" s="25">
        <f t="shared" si="154"/>
      </c>
      <c r="HA13" s="25">
        <f t="shared" si="155"/>
      </c>
      <c r="HB13" s="25">
        <f t="shared" si="156"/>
      </c>
      <c r="HC13">
        <f t="shared" si="157"/>
      </c>
      <c r="HD13" t="str">
        <f t="shared" si="158"/>
        <v>2</v>
      </c>
      <c r="HE13">
        <f t="shared" si="159"/>
      </c>
      <c r="HF13">
        <f t="shared" si="160"/>
      </c>
      <c r="HG13" t="str">
        <f t="shared" si="161"/>
        <v>2</v>
      </c>
    </row>
    <row r="14" spans="1:215" ht="14.25" customHeight="1" hidden="1">
      <c r="A14" s="11">
        <f t="shared" si="162"/>
        <v>10594</v>
      </c>
      <c r="B14" s="21">
        <f t="shared" si="162"/>
        <v>10594</v>
      </c>
      <c r="C14" s="12">
        <v>3</v>
      </c>
      <c r="D14" s="30">
        <f t="shared" si="163"/>
      </c>
      <c r="E14" s="201"/>
      <c r="F14" s="202"/>
      <c r="G14" s="203"/>
      <c r="H14" s="14"/>
      <c r="I14" s="201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141"/>
      <c r="AE14" s="84">
        <f t="shared" si="164"/>
      </c>
      <c r="AF14" s="18"/>
      <c r="AG14" s="9">
        <f t="shared" si="0"/>
      </c>
      <c r="AH14" s="9">
        <f t="shared" si="1"/>
      </c>
      <c r="AI14" s="9">
        <f t="shared" si="2"/>
      </c>
      <c r="AJ14" s="9">
        <f t="shared" si="3"/>
      </c>
      <c r="AK14" s="9">
        <f t="shared" si="4"/>
      </c>
      <c r="AL14" s="9">
        <f t="shared" si="5"/>
      </c>
      <c r="AM14" s="9">
        <f t="shared" si="6"/>
      </c>
      <c r="AN14" s="9">
        <f t="shared" si="7"/>
      </c>
      <c r="AO14" s="10">
        <f t="shared" si="8"/>
      </c>
      <c r="AP14" s="10">
        <f t="shared" si="9"/>
      </c>
      <c r="AQ14" s="10">
        <f t="shared" si="10"/>
      </c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>
        <f t="shared" si="11"/>
      </c>
      <c r="BJ14" s="25">
        <f t="shared" si="12"/>
      </c>
      <c r="BK14" s="25">
        <f t="shared" si="13"/>
      </c>
      <c r="BL14" s="25">
        <f t="shared" si="14"/>
      </c>
      <c r="BM14" s="25">
        <f t="shared" si="15"/>
      </c>
      <c r="BN14" s="25">
        <f t="shared" si="16"/>
      </c>
      <c r="BO14" s="25">
        <f t="shared" si="17"/>
      </c>
      <c r="BP14" s="25">
        <f t="shared" si="18"/>
      </c>
      <c r="BQ14" s="25">
        <f t="shared" si="19"/>
      </c>
      <c r="BR14" s="25">
        <f t="shared" si="20"/>
      </c>
      <c r="BS14" s="25">
        <f t="shared" si="21"/>
      </c>
      <c r="BT14" s="25">
        <f t="shared" si="22"/>
      </c>
      <c r="BU14" s="27">
        <f t="shared" si="23"/>
      </c>
      <c r="BV14" s="25">
        <f t="shared" si="24"/>
      </c>
      <c r="BW14" s="25">
        <f t="shared" si="25"/>
      </c>
      <c r="BX14" s="25">
        <f t="shared" si="26"/>
      </c>
      <c r="BY14" s="25">
        <f t="shared" si="27"/>
      </c>
      <c r="BZ14" s="25">
        <f t="shared" si="28"/>
      </c>
      <c r="CA14" s="25">
        <f t="shared" si="29"/>
      </c>
      <c r="CB14" s="25">
        <f t="shared" si="30"/>
      </c>
      <c r="CC14" s="25">
        <f t="shared" si="31"/>
      </c>
      <c r="CD14" s="25">
        <f t="shared" si="32"/>
      </c>
      <c r="CE14" s="25">
        <f t="shared" si="33"/>
      </c>
      <c r="CF14" s="25">
        <f t="shared" si="34"/>
      </c>
      <c r="CG14" s="25">
        <f t="shared" si="35"/>
      </c>
      <c r="CH14" s="25">
        <f t="shared" si="36"/>
      </c>
      <c r="CI14" s="25">
        <f t="shared" si="37"/>
      </c>
      <c r="CJ14" s="25">
        <f t="shared" si="38"/>
      </c>
      <c r="CK14" s="25">
        <f t="shared" si="39"/>
      </c>
      <c r="CL14" s="25">
        <f t="shared" si="40"/>
      </c>
      <c r="CM14" s="25">
        <f t="shared" si="41"/>
      </c>
      <c r="CN14" s="25">
        <f t="shared" si="42"/>
      </c>
      <c r="CO14" s="25">
        <f t="shared" si="43"/>
      </c>
      <c r="CP14" s="25">
        <f t="shared" si="44"/>
      </c>
      <c r="CQ14" s="25">
        <f t="shared" si="45"/>
      </c>
      <c r="CR14" s="25">
        <f t="shared" si="46"/>
      </c>
      <c r="CS14" s="25">
        <f t="shared" si="47"/>
      </c>
      <c r="CT14" s="25">
        <f t="shared" si="48"/>
      </c>
      <c r="CU14" s="25">
        <f t="shared" si="49"/>
      </c>
      <c r="CV14" s="25">
        <f t="shared" si="50"/>
      </c>
      <c r="CW14" s="25">
        <f t="shared" si="51"/>
      </c>
      <c r="CX14" s="25">
        <f t="shared" si="52"/>
      </c>
      <c r="CY14" s="25">
        <f t="shared" si="53"/>
      </c>
      <c r="CZ14" s="25">
        <f t="shared" si="54"/>
      </c>
      <c r="DA14" s="25">
        <f t="shared" si="55"/>
      </c>
      <c r="DB14" s="25">
        <f t="shared" si="56"/>
      </c>
      <c r="DC14" s="25">
        <f t="shared" si="57"/>
      </c>
      <c r="DD14" s="25">
        <f t="shared" si="58"/>
      </c>
      <c r="DE14" s="25">
        <f t="shared" si="59"/>
      </c>
      <c r="DF14" s="25">
        <f t="shared" si="60"/>
      </c>
      <c r="DG14" s="25">
        <f t="shared" si="61"/>
      </c>
      <c r="DH14" s="25">
        <f t="shared" si="62"/>
      </c>
      <c r="DI14" s="25">
        <f t="shared" si="63"/>
      </c>
      <c r="DJ14" s="25">
        <f t="shared" si="64"/>
      </c>
      <c r="DK14" s="25">
        <f t="shared" si="65"/>
      </c>
      <c r="DL14">
        <f t="shared" si="165"/>
      </c>
      <c r="DM14">
        <f t="shared" si="166"/>
      </c>
      <c r="DN14">
        <f t="shared" si="167"/>
      </c>
      <c r="DO14">
        <f t="shared" si="168"/>
      </c>
      <c r="DP14" s="25">
        <f t="shared" si="66"/>
      </c>
      <c r="DQ14" s="25">
        <f t="shared" si="67"/>
      </c>
      <c r="DR14" s="25">
        <f t="shared" si="68"/>
      </c>
      <c r="DS14" s="25">
        <f t="shared" si="69"/>
      </c>
      <c r="DT14" s="25">
        <f t="shared" si="70"/>
      </c>
      <c r="DU14" s="25">
        <f t="shared" si="71"/>
      </c>
      <c r="DV14" s="25">
        <f t="shared" si="72"/>
      </c>
      <c r="DW14" s="25">
        <f t="shared" si="73"/>
      </c>
      <c r="DX14" s="25">
        <f t="shared" si="74"/>
      </c>
      <c r="DY14" s="25">
        <f t="shared" si="75"/>
      </c>
      <c r="DZ14" s="25">
        <f t="shared" si="76"/>
      </c>
      <c r="EA14" s="25">
        <f t="shared" si="77"/>
      </c>
      <c r="EB14" s="25">
        <f t="shared" si="78"/>
      </c>
      <c r="EC14" s="25">
        <f t="shared" si="79"/>
      </c>
      <c r="ED14" s="25">
        <f t="shared" si="80"/>
      </c>
      <c r="EE14" s="25">
        <f t="shared" si="81"/>
      </c>
      <c r="EF14" s="25">
        <f t="shared" si="82"/>
      </c>
      <c r="EG14" s="25">
        <f t="shared" si="83"/>
      </c>
      <c r="EH14" s="25">
        <f t="shared" si="84"/>
      </c>
      <c r="EI14" s="25">
        <f t="shared" si="85"/>
      </c>
      <c r="EJ14" s="25">
        <f t="shared" si="86"/>
      </c>
      <c r="EK14" s="25">
        <f t="shared" si="87"/>
      </c>
      <c r="EL14" s="25">
        <f t="shared" si="88"/>
      </c>
      <c r="EM14" s="25">
        <f t="shared" si="89"/>
        <v>3</v>
      </c>
      <c r="EN14" s="25">
        <f t="shared" si="90"/>
      </c>
      <c r="EO14" s="25">
        <f t="shared" si="91"/>
      </c>
      <c r="EP14" s="25">
        <f t="shared" si="92"/>
      </c>
      <c r="EQ14" s="25">
        <f t="shared" si="93"/>
      </c>
      <c r="ER14" s="25">
        <f t="shared" si="94"/>
      </c>
      <c r="ES14" s="25">
        <f t="shared" si="95"/>
      </c>
      <c r="ET14" s="25">
        <f t="shared" si="96"/>
      </c>
      <c r="EU14" s="25">
        <f t="shared" si="97"/>
      </c>
      <c r="EV14" s="25">
        <f t="shared" si="98"/>
      </c>
      <c r="EW14" s="25">
        <f t="shared" si="99"/>
      </c>
      <c r="EX14" s="25">
        <f t="shared" si="100"/>
      </c>
      <c r="EY14" s="25">
        <f t="shared" si="101"/>
      </c>
      <c r="EZ14" s="25">
        <f t="shared" si="102"/>
      </c>
      <c r="FA14" s="25">
        <f t="shared" si="103"/>
      </c>
      <c r="FB14" s="25">
        <f t="shared" si="104"/>
      </c>
      <c r="FC14" s="25">
        <f t="shared" si="105"/>
      </c>
      <c r="FD14" s="25">
        <f t="shared" si="106"/>
      </c>
      <c r="FE14" s="25">
        <f t="shared" si="107"/>
      </c>
      <c r="FF14" s="25">
        <f t="shared" si="108"/>
      </c>
      <c r="FG14" s="25">
        <f t="shared" si="109"/>
      </c>
      <c r="FH14" s="25">
        <f t="shared" si="110"/>
      </c>
      <c r="FI14" s="25">
        <f t="shared" si="111"/>
      </c>
      <c r="FJ14" s="25">
        <f t="shared" si="112"/>
      </c>
      <c r="FK14" s="25">
        <f t="shared" si="113"/>
      </c>
      <c r="FL14" s="25">
        <f t="shared" si="114"/>
      </c>
      <c r="FM14" s="25">
        <f t="shared" si="115"/>
      </c>
      <c r="FN14" s="25">
        <f t="shared" si="116"/>
      </c>
      <c r="FO14" s="25">
        <f t="shared" si="117"/>
      </c>
      <c r="FP14" s="25">
        <f t="shared" si="118"/>
      </c>
      <c r="FQ14" s="25">
        <f t="shared" si="119"/>
      </c>
      <c r="FR14" s="25">
        <f t="shared" si="120"/>
      </c>
      <c r="FS14" s="25">
        <f t="shared" si="121"/>
      </c>
      <c r="FT14" s="25">
        <f t="shared" si="122"/>
      </c>
      <c r="FU14" s="25">
        <f t="shared" si="123"/>
      </c>
      <c r="FV14" s="25">
        <f t="shared" si="124"/>
      </c>
      <c r="FW14" s="25">
        <f t="shared" si="125"/>
      </c>
      <c r="FX14" s="25">
        <f t="shared" si="126"/>
      </c>
      <c r="FY14" s="25">
        <f t="shared" si="127"/>
      </c>
      <c r="FZ14" s="25">
        <f t="shared" si="128"/>
      </c>
      <c r="GA14" s="25">
        <f t="shared" si="129"/>
      </c>
      <c r="GB14" s="25">
        <f t="shared" si="130"/>
      </c>
      <c r="GC14" s="25">
        <f t="shared" si="131"/>
      </c>
      <c r="GD14" s="25">
        <f t="shared" si="132"/>
      </c>
      <c r="GE14" s="25">
        <f t="shared" si="133"/>
      </c>
      <c r="GF14" s="25">
        <f t="shared" si="134"/>
      </c>
      <c r="GG14" s="25">
        <f t="shared" si="135"/>
      </c>
      <c r="GH14" s="25">
        <f t="shared" si="136"/>
      </c>
      <c r="GI14" s="25">
        <f t="shared" si="137"/>
      </c>
      <c r="GJ14" s="25">
        <f t="shared" si="138"/>
      </c>
      <c r="GK14" s="25">
        <f t="shared" si="139"/>
      </c>
      <c r="GL14" s="25">
        <f t="shared" si="140"/>
      </c>
      <c r="GM14" s="25">
        <f t="shared" si="141"/>
      </c>
      <c r="GN14" s="25">
        <f t="shared" si="142"/>
      </c>
      <c r="GO14" s="25">
        <f t="shared" si="143"/>
      </c>
      <c r="GP14" s="25">
        <f t="shared" si="144"/>
      </c>
      <c r="GQ14" s="25">
        <f t="shared" si="145"/>
      </c>
      <c r="GR14" s="25">
        <f t="shared" si="146"/>
      </c>
      <c r="GS14" s="25">
        <f t="shared" si="147"/>
      </c>
      <c r="GT14" s="25">
        <f t="shared" si="148"/>
      </c>
      <c r="GU14" s="25">
        <f t="shared" si="149"/>
      </c>
      <c r="GV14" s="25">
        <f t="shared" si="150"/>
      </c>
      <c r="GW14" s="25">
        <f t="shared" si="151"/>
      </c>
      <c r="GX14" s="25">
        <f t="shared" si="152"/>
      </c>
      <c r="GY14" s="25">
        <f t="shared" si="153"/>
      </c>
      <c r="GZ14" s="25">
        <f t="shared" si="154"/>
      </c>
      <c r="HA14" s="25">
        <f t="shared" si="155"/>
      </c>
      <c r="HB14" s="25">
        <f t="shared" si="156"/>
      </c>
      <c r="HC14">
        <f t="shared" si="157"/>
      </c>
      <c r="HD14" t="str">
        <f t="shared" si="158"/>
        <v>3</v>
      </c>
      <c r="HE14">
        <f t="shared" si="159"/>
      </c>
      <c r="HF14">
        <f t="shared" si="160"/>
      </c>
      <c r="HG14" t="str">
        <f t="shared" si="161"/>
        <v>3</v>
      </c>
    </row>
    <row r="15" spans="1:215" ht="14.25" customHeight="1" hidden="1">
      <c r="A15" s="65">
        <f t="shared" si="162"/>
        <v>10959</v>
      </c>
      <c r="B15" s="66">
        <f t="shared" si="162"/>
        <v>10959</v>
      </c>
      <c r="C15" s="67">
        <v>4</v>
      </c>
      <c r="D15" s="68">
        <f t="shared" si="163"/>
      </c>
      <c r="E15" s="192"/>
      <c r="F15" s="193"/>
      <c r="G15" s="194"/>
      <c r="H15" s="70"/>
      <c r="I15" s="192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37"/>
      <c r="AE15" s="85">
        <f t="shared" si="164"/>
      </c>
      <c r="AF15" s="18">
        <v>1</v>
      </c>
      <c r="AG15" s="9">
        <f t="shared" si="0"/>
      </c>
      <c r="AH15" s="9">
        <f t="shared" si="1"/>
      </c>
      <c r="AI15" s="9">
        <f t="shared" si="2"/>
      </c>
      <c r="AJ15" s="9">
        <f t="shared" si="3"/>
      </c>
      <c r="AK15" s="9">
        <f t="shared" si="4"/>
      </c>
      <c r="AL15" s="9">
        <f t="shared" si="5"/>
      </c>
      <c r="AM15" s="9">
        <f t="shared" si="6"/>
      </c>
      <c r="AN15" s="9">
        <f t="shared" si="7"/>
      </c>
      <c r="AO15" s="10">
        <f t="shared" si="8"/>
      </c>
      <c r="AP15" s="10">
        <f t="shared" si="9"/>
      </c>
      <c r="AQ15" s="10">
        <f t="shared" si="10"/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>
        <f t="shared" si="11"/>
      </c>
      <c r="BJ15" s="25">
        <f t="shared" si="12"/>
      </c>
      <c r="BK15" s="25">
        <f t="shared" si="13"/>
      </c>
      <c r="BL15" s="25">
        <f t="shared" si="14"/>
      </c>
      <c r="BM15" s="25">
        <f t="shared" si="15"/>
      </c>
      <c r="BN15" s="25">
        <f t="shared" si="16"/>
      </c>
      <c r="BO15" s="25">
        <f t="shared" si="17"/>
      </c>
      <c r="BP15" s="25">
        <f t="shared" si="18"/>
      </c>
      <c r="BQ15" s="25">
        <f t="shared" si="19"/>
      </c>
      <c r="BR15" s="25">
        <f t="shared" si="20"/>
      </c>
      <c r="BS15" s="25">
        <f t="shared" si="21"/>
      </c>
      <c r="BT15" s="25">
        <f t="shared" si="22"/>
      </c>
      <c r="BU15" s="27">
        <f t="shared" si="23"/>
      </c>
      <c r="BV15" s="25">
        <f t="shared" si="24"/>
      </c>
      <c r="BW15" s="25">
        <f t="shared" si="25"/>
      </c>
      <c r="BX15" s="25">
        <f t="shared" si="26"/>
      </c>
      <c r="BY15" s="25">
        <f t="shared" si="27"/>
      </c>
      <c r="BZ15" s="25">
        <f t="shared" si="28"/>
      </c>
      <c r="CA15" s="25">
        <f t="shared" si="29"/>
      </c>
      <c r="CB15" s="25">
        <f t="shared" si="30"/>
      </c>
      <c r="CC15" s="25">
        <f t="shared" si="31"/>
      </c>
      <c r="CD15" s="25">
        <f t="shared" si="32"/>
      </c>
      <c r="CE15" s="25">
        <f t="shared" si="33"/>
      </c>
      <c r="CF15" s="25">
        <f t="shared" si="34"/>
      </c>
      <c r="CG15" s="25">
        <f t="shared" si="35"/>
      </c>
      <c r="CH15" s="25">
        <f t="shared" si="36"/>
      </c>
      <c r="CI15" s="25">
        <f t="shared" si="37"/>
      </c>
      <c r="CJ15" s="25">
        <f t="shared" si="38"/>
      </c>
      <c r="CK15" s="25">
        <f t="shared" si="39"/>
      </c>
      <c r="CL15" s="25">
        <f t="shared" si="40"/>
      </c>
      <c r="CM15" s="25">
        <f t="shared" si="41"/>
      </c>
      <c r="CN15" s="25">
        <f t="shared" si="42"/>
      </c>
      <c r="CO15" s="25">
        <f t="shared" si="43"/>
      </c>
      <c r="CP15" s="25">
        <f t="shared" si="44"/>
      </c>
      <c r="CQ15" s="25">
        <f t="shared" si="45"/>
      </c>
      <c r="CR15" s="25">
        <f t="shared" si="46"/>
      </c>
      <c r="CS15" s="25">
        <f t="shared" si="47"/>
      </c>
      <c r="CT15" s="25">
        <f t="shared" si="48"/>
      </c>
      <c r="CU15" s="25">
        <f t="shared" si="49"/>
      </c>
      <c r="CV15" s="25">
        <f t="shared" si="50"/>
      </c>
      <c r="CW15" s="25">
        <f t="shared" si="51"/>
      </c>
      <c r="CX15" s="25">
        <f t="shared" si="52"/>
      </c>
      <c r="CY15" s="25">
        <f t="shared" si="53"/>
      </c>
      <c r="CZ15" s="25">
        <f t="shared" si="54"/>
      </c>
      <c r="DA15" s="25">
        <f t="shared" si="55"/>
      </c>
      <c r="DB15" s="25">
        <f t="shared" si="56"/>
      </c>
      <c r="DC15" s="25">
        <f t="shared" si="57"/>
      </c>
      <c r="DD15" s="25">
        <f t="shared" si="58"/>
      </c>
      <c r="DE15" s="25">
        <f t="shared" si="59"/>
      </c>
      <c r="DF15" s="25">
        <f t="shared" si="60"/>
      </c>
      <c r="DG15" s="25">
        <f t="shared" si="61"/>
      </c>
      <c r="DH15" s="25">
        <f t="shared" si="62"/>
      </c>
      <c r="DI15" s="25">
        <f t="shared" si="63"/>
      </c>
      <c r="DJ15" s="25">
        <f t="shared" si="64"/>
      </c>
      <c r="DK15" s="25">
        <f t="shared" si="65"/>
      </c>
      <c r="DL15">
        <f t="shared" si="165"/>
      </c>
      <c r="DM15">
        <f t="shared" si="166"/>
      </c>
      <c r="DN15">
        <f t="shared" si="167"/>
      </c>
      <c r="DO15">
        <f t="shared" si="168"/>
      </c>
      <c r="DP15" s="25">
        <f t="shared" si="66"/>
      </c>
      <c r="DQ15" s="25">
        <f t="shared" si="67"/>
      </c>
      <c r="DR15" s="25">
        <f t="shared" si="68"/>
      </c>
      <c r="DS15" s="25">
        <f t="shared" si="69"/>
      </c>
      <c r="DT15" s="25">
        <f t="shared" si="70"/>
      </c>
      <c r="DU15" s="25">
        <f t="shared" si="71"/>
      </c>
      <c r="DV15" s="25">
        <f t="shared" si="72"/>
      </c>
      <c r="DW15" s="25">
        <f t="shared" si="73"/>
      </c>
      <c r="DX15" s="25">
        <f t="shared" si="74"/>
      </c>
      <c r="DY15" s="25">
        <f t="shared" si="75"/>
      </c>
      <c r="DZ15" s="25">
        <f t="shared" si="76"/>
      </c>
      <c r="EA15" s="25">
        <f t="shared" si="77"/>
      </c>
      <c r="EB15" s="25">
        <f t="shared" si="78"/>
      </c>
      <c r="EC15" s="25">
        <f t="shared" si="79"/>
      </c>
      <c r="ED15" s="25">
        <f t="shared" si="80"/>
      </c>
      <c r="EE15" s="25">
        <f t="shared" si="81"/>
      </c>
      <c r="EF15" s="25">
        <f t="shared" si="82"/>
      </c>
      <c r="EG15" s="25">
        <f t="shared" si="83"/>
      </c>
      <c r="EH15" s="25">
        <f t="shared" si="84"/>
      </c>
      <c r="EI15" s="25">
        <f t="shared" si="85"/>
      </c>
      <c r="EJ15" s="25">
        <f t="shared" si="86"/>
      </c>
      <c r="EK15" s="25">
        <f t="shared" si="87"/>
      </c>
      <c r="EL15" s="25">
        <f t="shared" si="88"/>
      </c>
      <c r="EM15" s="25">
        <f t="shared" si="89"/>
      </c>
      <c r="EN15" s="25">
        <f t="shared" si="90"/>
        <v>4</v>
      </c>
      <c r="EO15" s="25">
        <f t="shared" si="91"/>
      </c>
      <c r="EP15" s="25">
        <f t="shared" si="92"/>
      </c>
      <c r="EQ15" s="25">
        <f t="shared" si="93"/>
      </c>
      <c r="ER15" s="25">
        <f t="shared" si="94"/>
      </c>
      <c r="ES15" s="25">
        <f t="shared" si="95"/>
      </c>
      <c r="ET15" s="25">
        <f t="shared" si="96"/>
      </c>
      <c r="EU15" s="25">
        <f t="shared" si="97"/>
      </c>
      <c r="EV15" s="25">
        <f t="shared" si="98"/>
      </c>
      <c r="EW15" s="25">
        <f t="shared" si="99"/>
      </c>
      <c r="EX15" s="25">
        <f t="shared" si="100"/>
      </c>
      <c r="EY15" s="25">
        <f t="shared" si="101"/>
      </c>
      <c r="EZ15" s="25">
        <f t="shared" si="102"/>
      </c>
      <c r="FA15" s="25">
        <f t="shared" si="103"/>
      </c>
      <c r="FB15" s="25">
        <f t="shared" si="104"/>
      </c>
      <c r="FC15" s="25">
        <f t="shared" si="105"/>
      </c>
      <c r="FD15" s="25">
        <f t="shared" si="106"/>
      </c>
      <c r="FE15" s="25">
        <f t="shared" si="107"/>
      </c>
      <c r="FF15" s="25">
        <f t="shared" si="108"/>
      </c>
      <c r="FG15" s="25">
        <f t="shared" si="109"/>
      </c>
      <c r="FH15" s="25">
        <f t="shared" si="110"/>
      </c>
      <c r="FI15" s="25">
        <f t="shared" si="111"/>
      </c>
      <c r="FJ15" s="25">
        <f t="shared" si="112"/>
      </c>
      <c r="FK15" s="25">
        <f t="shared" si="113"/>
      </c>
      <c r="FL15" s="25">
        <f t="shared" si="114"/>
      </c>
      <c r="FM15" s="25">
        <f t="shared" si="115"/>
      </c>
      <c r="FN15" s="25">
        <f t="shared" si="116"/>
      </c>
      <c r="FO15" s="25">
        <f t="shared" si="117"/>
      </c>
      <c r="FP15" s="25">
        <f t="shared" si="118"/>
      </c>
      <c r="FQ15" s="25">
        <f t="shared" si="119"/>
      </c>
      <c r="FR15" s="25">
        <f t="shared" si="120"/>
      </c>
      <c r="FS15" s="25">
        <f t="shared" si="121"/>
      </c>
      <c r="FT15" s="25">
        <f t="shared" si="122"/>
      </c>
      <c r="FU15" s="25">
        <f t="shared" si="123"/>
      </c>
      <c r="FV15" s="25">
        <f t="shared" si="124"/>
      </c>
      <c r="FW15" s="25">
        <f t="shared" si="125"/>
      </c>
      <c r="FX15" s="25">
        <f t="shared" si="126"/>
      </c>
      <c r="FY15" s="25">
        <f t="shared" si="127"/>
      </c>
      <c r="FZ15" s="25">
        <f t="shared" si="128"/>
      </c>
      <c r="GA15" s="25">
        <f t="shared" si="129"/>
      </c>
      <c r="GB15" s="25">
        <f t="shared" si="130"/>
      </c>
      <c r="GC15" s="25">
        <f t="shared" si="131"/>
      </c>
      <c r="GD15" s="25">
        <f t="shared" si="132"/>
      </c>
      <c r="GE15" s="25">
        <f t="shared" si="133"/>
      </c>
      <c r="GF15" s="25">
        <f t="shared" si="134"/>
      </c>
      <c r="GG15" s="25">
        <f t="shared" si="135"/>
      </c>
      <c r="GH15" s="25">
        <f t="shared" si="136"/>
      </c>
      <c r="GI15" s="25">
        <f t="shared" si="137"/>
      </c>
      <c r="GJ15" s="25">
        <f t="shared" si="138"/>
      </c>
      <c r="GK15" s="25">
        <f t="shared" si="139"/>
      </c>
      <c r="GL15" s="25">
        <f t="shared" si="140"/>
      </c>
      <c r="GM15" s="25">
        <f t="shared" si="141"/>
      </c>
      <c r="GN15" s="25">
        <f t="shared" si="142"/>
      </c>
      <c r="GO15" s="25">
        <f t="shared" si="143"/>
      </c>
      <c r="GP15" s="25">
        <f t="shared" si="144"/>
      </c>
      <c r="GQ15" s="25">
        <f t="shared" si="145"/>
      </c>
      <c r="GR15" s="25">
        <f t="shared" si="146"/>
      </c>
      <c r="GS15" s="25">
        <f t="shared" si="147"/>
      </c>
      <c r="GT15" s="25">
        <f t="shared" si="148"/>
      </c>
      <c r="GU15" s="25">
        <f t="shared" si="149"/>
      </c>
      <c r="GV15" s="25">
        <f t="shared" si="150"/>
      </c>
      <c r="GW15" s="25">
        <f t="shared" si="151"/>
      </c>
      <c r="GX15" s="25">
        <f t="shared" si="152"/>
      </c>
      <c r="GY15" s="25">
        <f t="shared" si="153"/>
      </c>
      <c r="GZ15" s="25">
        <f t="shared" si="154"/>
      </c>
      <c r="HA15" s="25">
        <f t="shared" si="155"/>
      </c>
      <c r="HB15" s="25">
        <f t="shared" si="156"/>
      </c>
      <c r="HC15">
        <f t="shared" si="157"/>
      </c>
      <c r="HD15" t="str">
        <f t="shared" si="158"/>
        <v>4</v>
      </c>
      <c r="HE15">
        <f t="shared" si="159"/>
      </c>
      <c r="HF15">
        <f t="shared" si="160"/>
      </c>
      <c r="HG15" t="str">
        <f t="shared" si="161"/>
        <v>4</v>
      </c>
    </row>
    <row r="16" spans="1:215" ht="14.25" customHeight="1" hidden="1">
      <c r="A16" s="11">
        <f t="shared" si="162"/>
        <v>11324</v>
      </c>
      <c r="B16" s="21">
        <f t="shared" si="162"/>
        <v>11324</v>
      </c>
      <c r="C16" s="12">
        <v>5</v>
      </c>
      <c r="D16" s="30">
        <f t="shared" si="163"/>
      </c>
      <c r="E16" s="201"/>
      <c r="F16" s="202"/>
      <c r="G16" s="203"/>
      <c r="H16" s="14"/>
      <c r="I16" s="201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141"/>
      <c r="AE16" s="84">
        <f t="shared" si="164"/>
      </c>
      <c r="AF16" s="18"/>
      <c r="AG16" s="9">
        <f t="shared" si="0"/>
      </c>
      <c r="AH16" s="9">
        <f t="shared" si="1"/>
      </c>
      <c r="AI16" s="9">
        <f t="shared" si="2"/>
      </c>
      <c r="AJ16" s="9">
        <f t="shared" si="3"/>
      </c>
      <c r="AK16" s="9">
        <f t="shared" si="4"/>
      </c>
      <c r="AL16" s="9">
        <f t="shared" si="5"/>
      </c>
      <c r="AM16" s="9">
        <f t="shared" si="6"/>
      </c>
      <c r="AN16" s="9">
        <f t="shared" si="7"/>
      </c>
      <c r="AO16" s="10">
        <f t="shared" si="8"/>
      </c>
      <c r="AP16" s="10">
        <f t="shared" si="9"/>
      </c>
      <c r="AQ16" s="10">
        <f t="shared" si="10"/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>
        <f t="shared" si="11"/>
      </c>
      <c r="BJ16" s="25">
        <f t="shared" si="12"/>
      </c>
      <c r="BK16" s="25">
        <f t="shared" si="13"/>
      </c>
      <c r="BL16" s="25">
        <f t="shared" si="14"/>
      </c>
      <c r="BM16" s="25">
        <f t="shared" si="15"/>
      </c>
      <c r="BN16" s="25">
        <f t="shared" si="16"/>
      </c>
      <c r="BO16" s="25">
        <f t="shared" si="17"/>
      </c>
      <c r="BP16" s="25">
        <f t="shared" si="18"/>
      </c>
      <c r="BQ16" s="25">
        <f t="shared" si="19"/>
      </c>
      <c r="BR16" s="25">
        <f t="shared" si="20"/>
      </c>
      <c r="BS16" s="25">
        <f t="shared" si="21"/>
      </c>
      <c r="BT16" s="25">
        <f t="shared" si="22"/>
      </c>
      <c r="BU16" s="27">
        <f t="shared" si="23"/>
      </c>
      <c r="BV16" s="25">
        <f t="shared" si="24"/>
      </c>
      <c r="BW16" s="25">
        <f t="shared" si="25"/>
      </c>
      <c r="BX16" s="25">
        <f t="shared" si="26"/>
      </c>
      <c r="BY16" s="25">
        <f t="shared" si="27"/>
      </c>
      <c r="BZ16" s="25">
        <f t="shared" si="28"/>
      </c>
      <c r="CA16" s="25">
        <f t="shared" si="29"/>
      </c>
      <c r="CB16" s="25">
        <f t="shared" si="30"/>
      </c>
      <c r="CC16" s="25">
        <f t="shared" si="31"/>
      </c>
      <c r="CD16" s="25">
        <f t="shared" si="32"/>
      </c>
      <c r="CE16" s="25">
        <f t="shared" si="33"/>
      </c>
      <c r="CF16" s="25">
        <f t="shared" si="34"/>
      </c>
      <c r="CG16" s="25">
        <f t="shared" si="35"/>
      </c>
      <c r="CH16" s="25">
        <f t="shared" si="36"/>
      </c>
      <c r="CI16" s="25">
        <f t="shared" si="37"/>
      </c>
      <c r="CJ16" s="25">
        <f t="shared" si="38"/>
      </c>
      <c r="CK16" s="25">
        <f t="shared" si="39"/>
      </c>
      <c r="CL16" s="25">
        <f t="shared" si="40"/>
      </c>
      <c r="CM16" s="25">
        <f t="shared" si="41"/>
      </c>
      <c r="CN16" s="25">
        <f t="shared" si="42"/>
      </c>
      <c r="CO16" s="25">
        <f t="shared" si="43"/>
      </c>
      <c r="CP16" s="25">
        <f t="shared" si="44"/>
      </c>
      <c r="CQ16" s="25">
        <f t="shared" si="45"/>
      </c>
      <c r="CR16" s="25">
        <f t="shared" si="46"/>
      </c>
      <c r="CS16" s="25">
        <f t="shared" si="47"/>
      </c>
      <c r="CT16" s="25">
        <f t="shared" si="48"/>
      </c>
      <c r="CU16" s="25">
        <f t="shared" si="49"/>
      </c>
      <c r="CV16" s="25">
        <f t="shared" si="50"/>
      </c>
      <c r="CW16" s="25">
        <f t="shared" si="51"/>
      </c>
      <c r="CX16" s="25">
        <f t="shared" si="52"/>
      </c>
      <c r="CY16" s="25">
        <f t="shared" si="53"/>
      </c>
      <c r="CZ16" s="25">
        <f t="shared" si="54"/>
      </c>
      <c r="DA16" s="25">
        <f t="shared" si="55"/>
      </c>
      <c r="DB16" s="25">
        <f t="shared" si="56"/>
      </c>
      <c r="DC16" s="25">
        <f t="shared" si="57"/>
      </c>
      <c r="DD16" s="25">
        <f t="shared" si="58"/>
      </c>
      <c r="DE16" s="25">
        <f t="shared" si="59"/>
      </c>
      <c r="DF16" s="25">
        <f t="shared" si="60"/>
      </c>
      <c r="DG16" s="25">
        <f t="shared" si="61"/>
      </c>
      <c r="DH16" s="25">
        <f t="shared" si="62"/>
      </c>
      <c r="DI16" s="25">
        <f t="shared" si="63"/>
      </c>
      <c r="DJ16" s="25">
        <f t="shared" si="64"/>
      </c>
      <c r="DK16" s="25">
        <f t="shared" si="65"/>
      </c>
      <c r="DL16">
        <f t="shared" si="165"/>
      </c>
      <c r="DM16">
        <f t="shared" si="166"/>
      </c>
      <c r="DN16">
        <f t="shared" si="167"/>
      </c>
      <c r="DO16">
        <f t="shared" si="168"/>
      </c>
      <c r="DP16" s="25">
        <f t="shared" si="66"/>
      </c>
      <c r="DQ16" s="25">
        <f t="shared" si="67"/>
      </c>
      <c r="DR16" s="25">
        <f t="shared" si="68"/>
      </c>
      <c r="DS16" s="25">
        <f t="shared" si="69"/>
      </c>
      <c r="DT16" s="25">
        <f t="shared" si="70"/>
      </c>
      <c r="DU16" s="25">
        <f t="shared" si="71"/>
      </c>
      <c r="DV16" s="25">
        <f t="shared" si="72"/>
      </c>
      <c r="DW16" s="25">
        <f t="shared" si="73"/>
      </c>
      <c r="DX16" s="25">
        <f t="shared" si="74"/>
      </c>
      <c r="DY16" s="25">
        <f t="shared" si="75"/>
      </c>
      <c r="DZ16" s="25">
        <f t="shared" si="76"/>
      </c>
      <c r="EA16" s="25">
        <f t="shared" si="77"/>
      </c>
      <c r="EB16" s="25">
        <f t="shared" si="78"/>
      </c>
      <c r="EC16" s="25">
        <f t="shared" si="79"/>
      </c>
      <c r="ED16" s="25">
        <f t="shared" si="80"/>
      </c>
      <c r="EE16" s="25">
        <f t="shared" si="81"/>
      </c>
      <c r="EF16" s="25">
        <f t="shared" si="82"/>
      </c>
      <c r="EG16" s="25">
        <f t="shared" si="83"/>
      </c>
      <c r="EH16" s="25">
        <f t="shared" si="84"/>
      </c>
      <c r="EI16" s="25">
        <f t="shared" si="85"/>
      </c>
      <c r="EJ16" s="25">
        <f t="shared" si="86"/>
      </c>
      <c r="EK16" s="25">
        <f t="shared" si="87"/>
      </c>
      <c r="EL16" s="25">
        <f t="shared" si="88"/>
      </c>
      <c r="EM16" s="25">
        <f t="shared" si="89"/>
      </c>
      <c r="EN16" s="25">
        <f t="shared" si="90"/>
      </c>
      <c r="EO16" s="25">
        <f t="shared" si="91"/>
        <v>5</v>
      </c>
      <c r="EP16" s="25">
        <f t="shared" si="92"/>
      </c>
      <c r="EQ16" s="25">
        <f t="shared" si="93"/>
      </c>
      <c r="ER16" s="25">
        <f t="shared" si="94"/>
      </c>
      <c r="ES16" s="25">
        <f t="shared" si="95"/>
      </c>
      <c r="ET16" s="25">
        <f t="shared" si="96"/>
      </c>
      <c r="EU16" s="25">
        <f t="shared" si="97"/>
      </c>
      <c r="EV16" s="25">
        <f t="shared" si="98"/>
      </c>
      <c r="EW16" s="25">
        <f t="shared" si="99"/>
      </c>
      <c r="EX16" s="25">
        <f t="shared" si="100"/>
      </c>
      <c r="EY16" s="25">
        <f t="shared" si="101"/>
      </c>
      <c r="EZ16" s="25">
        <f t="shared" si="102"/>
      </c>
      <c r="FA16" s="25">
        <f t="shared" si="103"/>
      </c>
      <c r="FB16" s="25">
        <f t="shared" si="104"/>
      </c>
      <c r="FC16" s="25">
        <f t="shared" si="105"/>
      </c>
      <c r="FD16" s="25">
        <f t="shared" si="106"/>
      </c>
      <c r="FE16" s="25">
        <f t="shared" si="107"/>
      </c>
      <c r="FF16" s="25">
        <f t="shared" si="108"/>
      </c>
      <c r="FG16" s="25">
        <f t="shared" si="109"/>
      </c>
      <c r="FH16" s="25">
        <f t="shared" si="110"/>
      </c>
      <c r="FI16" s="25">
        <f t="shared" si="111"/>
      </c>
      <c r="FJ16" s="25">
        <f t="shared" si="112"/>
      </c>
      <c r="FK16" s="25">
        <f t="shared" si="113"/>
      </c>
      <c r="FL16" s="25">
        <f t="shared" si="114"/>
      </c>
      <c r="FM16" s="25">
        <f t="shared" si="115"/>
      </c>
      <c r="FN16" s="25">
        <f t="shared" si="116"/>
      </c>
      <c r="FO16" s="25">
        <f t="shared" si="117"/>
      </c>
      <c r="FP16" s="25">
        <f t="shared" si="118"/>
      </c>
      <c r="FQ16" s="25">
        <f t="shared" si="119"/>
      </c>
      <c r="FR16" s="25">
        <f t="shared" si="120"/>
      </c>
      <c r="FS16" s="25">
        <f t="shared" si="121"/>
      </c>
      <c r="FT16" s="25">
        <f t="shared" si="122"/>
      </c>
      <c r="FU16" s="25">
        <f t="shared" si="123"/>
      </c>
      <c r="FV16" s="25">
        <f t="shared" si="124"/>
      </c>
      <c r="FW16" s="25">
        <f t="shared" si="125"/>
      </c>
      <c r="FX16" s="25">
        <f t="shared" si="126"/>
      </c>
      <c r="FY16" s="25">
        <f t="shared" si="127"/>
      </c>
      <c r="FZ16" s="25">
        <f t="shared" si="128"/>
      </c>
      <c r="GA16" s="25">
        <f t="shared" si="129"/>
      </c>
      <c r="GB16" s="25">
        <f t="shared" si="130"/>
      </c>
      <c r="GC16" s="25">
        <f t="shared" si="131"/>
      </c>
      <c r="GD16" s="25">
        <f t="shared" si="132"/>
      </c>
      <c r="GE16" s="25">
        <f t="shared" si="133"/>
      </c>
      <c r="GF16" s="25">
        <f t="shared" si="134"/>
      </c>
      <c r="GG16" s="25">
        <f t="shared" si="135"/>
      </c>
      <c r="GH16" s="25">
        <f t="shared" si="136"/>
      </c>
      <c r="GI16" s="25">
        <f t="shared" si="137"/>
      </c>
      <c r="GJ16" s="25">
        <f t="shared" si="138"/>
      </c>
      <c r="GK16" s="25">
        <f t="shared" si="139"/>
      </c>
      <c r="GL16" s="25">
        <f t="shared" si="140"/>
      </c>
      <c r="GM16" s="25">
        <f t="shared" si="141"/>
      </c>
      <c r="GN16" s="25">
        <f t="shared" si="142"/>
      </c>
      <c r="GO16" s="25">
        <f t="shared" si="143"/>
      </c>
      <c r="GP16" s="25">
        <f t="shared" si="144"/>
      </c>
      <c r="GQ16" s="25">
        <f t="shared" si="145"/>
      </c>
      <c r="GR16" s="25">
        <f t="shared" si="146"/>
      </c>
      <c r="GS16" s="25">
        <f t="shared" si="147"/>
      </c>
      <c r="GT16" s="25">
        <f t="shared" si="148"/>
      </c>
      <c r="GU16" s="25">
        <f t="shared" si="149"/>
      </c>
      <c r="GV16" s="25">
        <f t="shared" si="150"/>
      </c>
      <c r="GW16" s="25">
        <f t="shared" si="151"/>
      </c>
      <c r="GX16" s="25">
        <f t="shared" si="152"/>
      </c>
      <c r="GY16" s="25">
        <f t="shared" si="153"/>
      </c>
      <c r="GZ16" s="25">
        <f t="shared" si="154"/>
      </c>
      <c r="HA16" s="25">
        <f t="shared" si="155"/>
      </c>
      <c r="HB16" s="25">
        <f t="shared" si="156"/>
      </c>
      <c r="HC16">
        <f t="shared" si="157"/>
      </c>
      <c r="HD16" t="str">
        <f t="shared" si="158"/>
        <v>5</v>
      </c>
      <c r="HE16">
        <f t="shared" si="159"/>
      </c>
      <c r="HF16">
        <f t="shared" si="160"/>
      </c>
      <c r="HG16" t="str">
        <f t="shared" si="161"/>
        <v>5</v>
      </c>
    </row>
    <row r="17" spans="1:215" ht="14.25" customHeight="1" hidden="1">
      <c r="A17" s="65">
        <f t="shared" si="162"/>
        <v>11689</v>
      </c>
      <c r="B17" s="66">
        <f t="shared" si="162"/>
        <v>11689</v>
      </c>
      <c r="C17" s="67">
        <v>6</v>
      </c>
      <c r="D17" s="68">
        <f t="shared" si="163"/>
      </c>
      <c r="E17" s="192"/>
      <c r="F17" s="193"/>
      <c r="G17" s="194"/>
      <c r="H17" s="70"/>
      <c r="I17" s="192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37"/>
      <c r="AE17" s="85">
        <f t="shared" si="164"/>
      </c>
      <c r="AF17" s="18">
        <v>1</v>
      </c>
      <c r="AG17" s="9">
        <f t="shared" si="0"/>
      </c>
      <c r="AH17" s="9">
        <f t="shared" si="1"/>
      </c>
      <c r="AI17" s="9">
        <f t="shared" si="2"/>
      </c>
      <c r="AJ17" s="9">
        <f t="shared" si="3"/>
      </c>
      <c r="AK17" s="9">
        <f t="shared" si="4"/>
      </c>
      <c r="AL17" s="9">
        <f t="shared" si="5"/>
      </c>
      <c r="AM17" s="9">
        <f t="shared" si="6"/>
      </c>
      <c r="AN17" s="9">
        <f t="shared" si="7"/>
      </c>
      <c r="AO17" s="10">
        <f t="shared" si="8"/>
      </c>
      <c r="AP17" s="10">
        <f t="shared" si="9"/>
      </c>
      <c r="AQ17" s="10">
        <f t="shared" si="10"/>
      </c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>
        <f t="shared" si="11"/>
      </c>
      <c r="BJ17" s="25">
        <f t="shared" si="12"/>
      </c>
      <c r="BK17" s="25">
        <f t="shared" si="13"/>
      </c>
      <c r="BL17" s="25">
        <f t="shared" si="14"/>
      </c>
      <c r="BM17" s="25">
        <f t="shared" si="15"/>
      </c>
      <c r="BN17" s="25">
        <f t="shared" si="16"/>
      </c>
      <c r="BO17" s="25">
        <f t="shared" si="17"/>
      </c>
      <c r="BP17" s="25">
        <f t="shared" si="18"/>
      </c>
      <c r="BQ17" s="25">
        <f t="shared" si="19"/>
      </c>
      <c r="BR17" s="25">
        <f t="shared" si="20"/>
      </c>
      <c r="BS17" s="25">
        <f t="shared" si="21"/>
      </c>
      <c r="BT17" s="25">
        <f t="shared" si="22"/>
      </c>
      <c r="BU17" s="27">
        <f t="shared" si="23"/>
      </c>
      <c r="BV17" s="25">
        <f t="shared" si="24"/>
      </c>
      <c r="BW17" s="25">
        <f t="shared" si="25"/>
      </c>
      <c r="BX17" s="25">
        <f t="shared" si="26"/>
      </c>
      <c r="BY17" s="25">
        <f t="shared" si="27"/>
      </c>
      <c r="BZ17" s="25">
        <f t="shared" si="28"/>
      </c>
      <c r="CA17" s="25">
        <f t="shared" si="29"/>
      </c>
      <c r="CB17" s="25">
        <f t="shared" si="30"/>
      </c>
      <c r="CC17" s="25">
        <f t="shared" si="31"/>
      </c>
      <c r="CD17" s="25">
        <f t="shared" si="32"/>
      </c>
      <c r="CE17" s="25">
        <f t="shared" si="33"/>
      </c>
      <c r="CF17" s="25">
        <f t="shared" si="34"/>
      </c>
      <c r="CG17" s="25">
        <f t="shared" si="35"/>
      </c>
      <c r="CH17" s="25">
        <f t="shared" si="36"/>
      </c>
      <c r="CI17" s="25">
        <f t="shared" si="37"/>
      </c>
      <c r="CJ17" s="25">
        <f t="shared" si="38"/>
      </c>
      <c r="CK17" s="25">
        <f t="shared" si="39"/>
      </c>
      <c r="CL17" s="25">
        <f t="shared" si="40"/>
      </c>
      <c r="CM17" s="25">
        <f t="shared" si="41"/>
      </c>
      <c r="CN17" s="25">
        <f t="shared" si="42"/>
      </c>
      <c r="CO17" s="25">
        <f t="shared" si="43"/>
      </c>
      <c r="CP17" s="25">
        <f t="shared" si="44"/>
      </c>
      <c r="CQ17" s="25">
        <f t="shared" si="45"/>
      </c>
      <c r="CR17" s="25">
        <f t="shared" si="46"/>
      </c>
      <c r="CS17" s="25">
        <f t="shared" si="47"/>
      </c>
      <c r="CT17" s="25">
        <f t="shared" si="48"/>
      </c>
      <c r="CU17" s="25">
        <f t="shared" si="49"/>
      </c>
      <c r="CV17" s="25">
        <f t="shared" si="50"/>
      </c>
      <c r="CW17" s="25">
        <f t="shared" si="51"/>
      </c>
      <c r="CX17" s="25">
        <f t="shared" si="52"/>
      </c>
      <c r="CY17" s="25">
        <f t="shared" si="53"/>
      </c>
      <c r="CZ17" s="25">
        <f t="shared" si="54"/>
      </c>
      <c r="DA17" s="25">
        <f t="shared" si="55"/>
      </c>
      <c r="DB17" s="25">
        <f t="shared" si="56"/>
      </c>
      <c r="DC17" s="25">
        <f t="shared" si="57"/>
      </c>
      <c r="DD17" s="25">
        <f t="shared" si="58"/>
      </c>
      <c r="DE17" s="25">
        <f t="shared" si="59"/>
      </c>
      <c r="DF17" s="25">
        <f t="shared" si="60"/>
      </c>
      <c r="DG17" s="25">
        <f t="shared" si="61"/>
      </c>
      <c r="DH17" s="25">
        <f t="shared" si="62"/>
      </c>
      <c r="DI17" s="25">
        <f t="shared" si="63"/>
      </c>
      <c r="DJ17" s="25">
        <f t="shared" si="64"/>
      </c>
      <c r="DK17" s="25">
        <f t="shared" si="65"/>
      </c>
      <c r="DL17">
        <f t="shared" si="165"/>
      </c>
      <c r="DM17">
        <f t="shared" si="166"/>
      </c>
      <c r="DN17">
        <f t="shared" si="167"/>
      </c>
      <c r="DO17">
        <f t="shared" si="168"/>
      </c>
      <c r="DP17" s="25">
        <f t="shared" si="66"/>
      </c>
      <c r="DQ17" s="25">
        <f t="shared" si="67"/>
      </c>
      <c r="DR17" s="25">
        <f t="shared" si="68"/>
      </c>
      <c r="DS17" s="25">
        <f t="shared" si="69"/>
      </c>
      <c r="DT17" s="25">
        <f t="shared" si="70"/>
      </c>
      <c r="DU17" s="25">
        <f t="shared" si="71"/>
      </c>
      <c r="DV17" s="25">
        <f t="shared" si="72"/>
      </c>
      <c r="DW17" s="25">
        <f t="shared" si="73"/>
      </c>
      <c r="DX17" s="25">
        <f t="shared" si="74"/>
      </c>
      <c r="DY17" s="25">
        <f t="shared" si="75"/>
      </c>
      <c r="DZ17" s="25">
        <f t="shared" si="76"/>
      </c>
      <c r="EA17" s="25">
        <f t="shared" si="77"/>
      </c>
      <c r="EB17" s="25">
        <f t="shared" si="78"/>
      </c>
      <c r="EC17" s="25">
        <f t="shared" si="79"/>
      </c>
      <c r="ED17" s="25">
        <f t="shared" si="80"/>
      </c>
      <c r="EE17" s="25">
        <f t="shared" si="81"/>
      </c>
      <c r="EF17" s="25">
        <f t="shared" si="82"/>
      </c>
      <c r="EG17" s="25">
        <f t="shared" si="83"/>
      </c>
      <c r="EH17" s="25">
        <f t="shared" si="84"/>
      </c>
      <c r="EI17" s="25">
        <f t="shared" si="85"/>
      </c>
      <c r="EJ17" s="25">
        <f t="shared" si="86"/>
      </c>
      <c r="EK17" s="25">
        <f t="shared" si="87"/>
      </c>
      <c r="EL17" s="25">
        <f t="shared" si="88"/>
      </c>
      <c r="EM17" s="25">
        <f t="shared" si="89"/>
      </c>
      <c r="EN17" s="25">
        <f t="shared" si="90"/>
      </c>
      <c r="EO17" s="25">
        <f t="shared" si="91"/>
      </c>
      <c r="EP17" s="25">
        <f t="shared" si="92"/>
        <v>6</v>
      </c>
      <c r="EQ17" s="25">
        <f t="shared" si="93"/>
      </c>
      <c r="ER17" s="25">
        <f t="shared" si="94"/>
      </c>
      <c r="ES17" s="25">
        <f t="shared" si="95"/>
      </c>
      <c r="ET17" s="25">
        <f t="shared" si="96"/>
      </c>
      <c r="EU17" s="25">
        <f t="shared" si="97"/>
      </c>
      <c r="EV17" s="25">
        <f t="shared" si="98"/>
      </c>
      <c r="EW17" s="25">
        <f t="shared" si="99"/>
      </c>
      <c r="EX17" s="25">
        <f t="shared" si="100"/>
      </c>
      <c r="EY17" s="25">
        <f t="shared" si="101"/>
      </c>
      <c r="EZ17" s="25">
        <f t="shared" si="102"/>
      </c>
      <c r="FA17" s="25">
        <f t="shared" si="103"/>
      </c>
      <c r="FB17" s="25">
        <f t="shared" si="104"/>
      </c>
      <c r="FC17" s="25">
        <f t="shared" si="105"/>
      </c>
      <c r="FD17" s="25">
        <f t="shared" si="106"/>
      </c>
      <c r="FE17" s="25">
        <f t="shared" si="107"/>
      </c>
      <c r="FF17" s="25">
        <f t="shared" si="108"/>
      </c>
      <c r="FG17" s="25">
        <f t="shared" si="109"/>
      </c>
      <c r="FH17" s="25">
        <f t="shared" si="110"/>
      </c>
      <c r="FI17" s="25">
        <f t="shared" si="111"/>
      </c>
      <c r="FJ17" s="25">
        <f t="shared" si="112"/>
      </c>
      <c r="FK17" s="25">
        <f t="shared" si="113"/>
      </c>
      <c r="FL17" s="25">
        <f t="shared" si="114"/>
      </c>
      <c r="FM17" s="25">
        <f t="shared" si="115"/>
      </c>
      <c r="FN17" s="25">
        <f t="shared" si="116"/>
      </c>
      <c r="FO17" s="25">
        <f t="shared" si="117"/>
      </c>
      <c r="FP17" s="25">
        <f t="shared" si="118"/>
      </c>
      <c r="FQ17" s="25">
        <f t="shared" si="119"/>
      </c>
      <c r="FR17" s="25">
        <f t="shared" si="120"/>
      </c>
      <c r="FS17" s="25">
        <f t="shared" si="121"/>
      </c>
      <c r="FT17" s="25">
        <f t="shared" si="122"/>
      </c>
      <c r="FU17" s="25">
        <f t="shared" si="123"/>
      </c>
      <c r="FV17" s="25">
        <f t="shared" si="124"/>
      </c>
      <c r="FW17" s="25">
        <f t="shared" si="125"/>
      </c>
      <c r="FX17" s="25">
        <f t="shared" si="126"/>
      </c>
      <c r="FY17" s="25">
        <f t="shared" si="127"/>
      </c>
      <c r="FZ17" s="25">
        <f t="shared" si="128"/>
      </c>
      <c r="GA17" s="25">
        <f t="shared" si="129"/>
      </c>
      <c r="GB17" s="25">
        <f t="shared" si="130"/>
      </c>
      <c r="GC17" s="25">
        <f t="shared" si="131"/>
      </c>
      <c r="GD17" s="25">
        <f t="shared" si="132"/>
      </c>
      <c r="GE17" s="25">
        <f t="shared" si="133"/>
      </c>
      <c r="GF17" s="25">
        <f t="shared" si="134"/>
      </c>
      <c r="GG17" s="25">
        <f t="shared" si="135"/>
      </c>
      <c r="GH17" s="25">
        <f t="shared" si="136"/>
      </c>
      <c r="GI17" s="25">
        <f t="shared" si="137"/>
      </c>
      <c r="GJ17" s="25">
        <f t="shared" si="138"/>
      </c>
      <c r="GK17" s="25">
        <f t="shared" si="139"/>
      </c>
      <c r="GL17" s="25">
        <f t="shared" si="140"/>
      </c>
      <c r="GM17" s="25">
        <f t="shared" si="141"/>
      </c>
      <c r="GN17" s="25">
        <f t="shared" si="142"/>
      </c>
      <c r="GO17" s="25">
        <f t="shared" si="143"/>
      </c>
      <c r="GP17" s="25">
        <f t="shared" si="144"/>
      </c>
      <c r="GQ17" s="25">
        <f t="shared" si="145"/>
      </c>
      <c r="GR17" s="25">
        <f t="shared" si="146"/>
      </c>
      <c r="GS17" s="25">
        <f t="shared" si="147"/>
      </c>
      <c r="GT17" s="25">
        <f t="shared" si="148"/>
      </c>
      <c r="GU17" s="25">
        <f t="shared" si="149"/>
      </c>
      <c r="GV17" s="25">
        <f t="shared" si="150"/>
      </c>
      <c r="GW17" s="25">
        <f t="shared" si="151"/>
      </c>
      <c r="GX17" s="25">
        <f t="shared" si="152"/>
      </c>
      <c r="GY17" s="25">
        <f t="shared" si="153"/>
      </c>
      <c r="GZ17" s="25">
        <f t="shared" si="154"/>
      </c>
      <c r="HA17" s="25">
        <f t="shared" si="155"/>
      </c>
      <c r="HB17" s="25">
        <f t="shared" si="156"/>
      </c>
      <c r="HC17">
        <f t="shared" si="157"/>
      </c>
      <c r="HD17" t="str">
        <f t="shared" si="158"/>
        <v>6</v>
      </c>
      <c r="HE17">
        <f t="shared" si="159"/>
      </c>
      <c r="HF17">
        <f t="shared" si="160"/>
      </c>
      <c r="HG17" t="str">
        <f t="shared" si="161"/>
        <v>6</v>
      </c>
    </row>
    <row r="18" spans="1:215" ht="14.25" customHeight="1" hidden="1">
      <c r="A18" s="11">
        <f t="shared" si="162"/>
        <v>12055</v>
      </c>
      <c r="B18" s="21">
        <f t="shared" si="162"/>
        <v>12055</v>
      </c>
      <c r="C18" s="12">
        <v>7</v>
      </c>
      <c r="D18" s="30">
        <f t="shared" si="163"/>
      </c>
      <c r="E18" s="201"/>
      <c r="F18" s="202"/>
      <c r="G18" s="203"/>
      <c r="H18" s="14"/>
      <c r="I18" s="201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141"/>
      <c r="AE18" s="84">
        <f t="shared" si="164"/>
      </c>
      <c r="AF18" s="18"/>
      <c r="AG18" s="9">
        <f t="shared" si="0"/>
      </c>
      <c r="AH18" s="9">
        <f t="shared" si="1"/>
      </c>
      <c r="AI18" s="9">
        <f t="shared" si="2"/>
      </c>
      <c r="AJ18" s="9">
        <f t="shared" si="3"/>
      </c>
      <c r="AK18" s="9">
        <f t="shared" si="4"/>
      </c>
      <c r="AL18" s="9">
        <f t="shared" si="5"/>
      </c>
      <c r="AM18" s="9">
        <f t="shared" si="6"/>
      </c>
      <c r="AN18" s="9">
        <f t="shared" si="7"/>
      </c>
      <c r="AO18" s="10">
        <f t="shared" si="8"/>
      </c>
      <c r="AP18" s="10">
        <f t="shared" si="9"/>
      </c>
      <c r="AQ18" s="10">
        <f t="shared" si="10"/>
      </c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>
        <f t="shared" si="11"/>
      </c>
      <c r="BJ18" s="25">
        <f t="shared" si="12"/>
      </c>
      <c r="BK18" s="25">
        <f t="shared" si="13"/>
      </c>
      <c r="BL18" s="25">
        <f t="shared" si="14"/>
      </c>
      <c r="BM18" s="25">
        <f t="shared" si="15"/>
      </c>
      <c r="BN18" s="25">
        <f t="shared" si="16"/>
      </c>
      <c r="BO18" s="25">
        <f t="shared" si="17"/>
      </c>
      <c r="BP18" s="25">
        <f t="shared" si="18"/>
      </c>
      <c r="BQ18" s="25">
        <f t="shared" si="19"/>
      </c>
      <c r="BR18" s="25">
        <f t="shared" si="20"/>
      </c>
      <c r="BS18" s="25">
        <f t="shared" si="21"/>
      </c>
      <c r="BT18" s="25">
        <f t="shared" si="22"/>
      </c>
      <c r="BU18" s="27">
        <f t="shared" si="23"/>
      </c>
      <c r="BV18" s="25">
        <f t="shared" si="24"/>
      </c>
      <c r="BW18" s="25">
        <f t="shared" si="25"/>
      </c>
      <c r="BX18" s="25">
        <f t="shared" si="26"/>
      </c>
      <c r="BY18" s="25">
        <f t="shared" si="27"/>
      </c>
      <c r="BZ18" s="25">
        <f t="shared" si="28"/>
      </c>
      <c r="CA18" s="25">
        <f t="shared" si="29"/>
      </c>
      <c r="CB18" s="25">
        <f t="shared" si="30"/>
      </c>
      <c r="CC18" s="25">
        <f t="shared" si="31"/>
      </c>
      <c r="CD18" s="25">
        <f t="shared" si="32"/>
      </c>
      <c r="CE18" s="25">
        <f t="shared" si="33"/>
      </c>
      <c r="CF18" s="25">
        <f t="shared" si="34"/>
      </c>
      <c r="CG18" s="25">
        <f t="shared" si="35"/>
      </c>
      <c r="CH18" s="25">
        <f t="shared" si="36"/>
      </c>
      <c r="CI18" s="25">
        <f t="shared" si="37"/>
      </c>
      <c r="CJ18" s="25">
        <f t="shared" si="38"/>
      </c>
      <c r="CK18" s="25">
        <f t="shared" si="39"/>
      </c>
      <c r="CL18" s="25">
        <f t="shared" si="40"/>
      </c>
      <c r="CM18" s="25">
        <f t="shared" si="41"/>
      </c>
      <c r="CN18" s="25">
        <f t="shared" si="42"/>
      </c>
      <c r="CO18" s="25">
        <f t="shared" si="43"/>
      </c>
      <c r="CP18" s="25">
        <f t="shared" si="44"/>
      </c>
      <c r="CQ18" s="25">
        <f t="shared" si="45"/>
      </c>
      <c r="CR18" s="25">
        <f t="shared" si="46"/>
      </c>
      <c r="CS18" s="25">
        <f t="shared" si="47"/>
      </c>
      <c r="CT18" s="25">
        <f t="shared" si="48"/>
      </c>
      <c r="CU18" s="25">
        <f t="shared" si="49"/>
      </c>
      <c r="CV18" s="25">
        <f t="shared" si="50"/>
      </c>
      <c r="CW18" s="25">
        <f t="shared" si="51"/>
      </c>
      <c r="CX18" s="25">
        <f t="shared" si="52"/>
      </c>
      <c r="CY18" s="25">
        <f t="shared" si="53"/>
      </c>
      <c r="CZ18" s="25">
        <f t="shared" si="54"/>
      </c>
      <c r="DA18" s="25">
        <f t="shared" si="55"/>
      </c>
      <c r="DB18" s="25">
        <f t="shared" si="56"/>
      </c>
      <c r="DC18" s="25">
        <f t="shared" si="57"/>
      </c>
      <c r="DD18" s="25">
        <f t="shared" si="58"/>
      </c>
      <c r="DE18" s="25">
        <f t="shared" si="59"/>
      </c>
      <c r="DF18" s="25">
        <f t="shared" si="60"/>
      </c>
      <c r="DG18" s="25">
        <f t="shared" si="61"/>
      </c>
      <c r="DH18" s="25">
        <f t="shared" si="62"/>
      </c>
      <c r="DI18" s="25">
        <f t="shared" si="63"/>
      </c>
      <c r="DJ18" s="25">
        <f t="shared" si="64"/>
      </c>
      <c r="DK18" s="25">
        <f t="shared" si="65"/>
      </c>
      <c r="DL18">
        <f t="shared" si="165"/>
      </c>
      <c r="DM18">
        <f t="shared" si="166"/>
      </c>
      <c r="DN18">
        <f t="shared" si="167"/>
      </c>
      <c r="DO18">
        <f t="shared" si="168"/>
      </c>
      <c r="DP18" s="25">
        <f t="shared" si="66"/>
      </c>
      <c r="DQ18" s="25">
        <f t="shared" si="67"/>
      </c>
      <c r="DR18" s="25">
        <f t="shared" si="68"/>
      </c>
      <c r="DS18" s="25">
        <f t="shared" si="69"/>
      </c>
      <c r="DT18" s="25">
        <f t="shared" si="70"/>
      </c>
      <c r="DU18" s="25">
        <f t="shared" si="71"/>
      </c>
      <c r="DV18" s="25">
        <f t="shared" si="72"/>
      </c>
      <c r="DW18" s="25">
        <f t="shared" si="73"/>
      </c>
      <c r="DX18" s="25">
        <f t="shared" si="74"/>
      </c>
      <c r="DY18" s="25">
        <f t="shared" si="75"/>
      </c>
      <c r="DZ18" s="25">
        <f t="shared" si="76"/>
      </c>
      <c r="EA18" s="25">
        <f t="shared" si="77"/>
      </c>
      <c r="EB18" s="25">
        <f t="shared" si="78"/>
      </c>
      <c r="EC18" s="25">
        <f t="shared" si="79"/>
      </c>
      <c r="ED18" s="25">
        <f t="shared" si="80"/>
      </c>
      <c r="EE18" s="25">
        <f t="shared" si="81"/>
      </c>
      <c r="EF18" s="25">
        <f t="shared" si="82"/>
      </c>
      <c r="EG18" s="25">
        <f t="shared" si="83"/>
      </c>
      <c r="EH18" s="25">
        <f t="shared" si="84"/>
      </c>
      <c r="EI18" s="25">
        <f t="shared" si="85"/>
      </c>
      <c r="EJ18" s="25">
        <f t="shared" si="86"/>
      </c>
      <c r="EK18" s="25">
        <f t="shared" si="87"/>
      </c>
      <c r="EL18" s="25">
        <f t="shared" si="88"/>
      </c>
      <c r="EM18" s="25">
        <f t="shared" si="89"/>
      </c>
      <c r="EN18" s="25">
        <f t="shared" si="90"/>
      </c>
      <c r="EO18" s="25">
        <f t="shared" si="91"/>
      </c>
      <c r="EP18" s="25">
        <f t="shared" si="92"/>
      </c>
      <c r="EQ18" s="25">
        <f t="shared" si="93"/>
        <v>7</v>
      </c>
      <c r="ER18" s="25">
        <f t="shared" si="94"/>
      </c>
      <c r="ES18" s="25">
        <f t="shared" si="95"/>
      </c>
      <c r="ET18" s="25">
        <f t="shared" si="96"/>
      </c>
      <c r="EU18" s="25">
        <f t="shared" si="97"/>
      </c>
      <c r="EV18" s="25">
        <f t="shared" si="98"/>
      </c>
      <c r="EW18" s="25">
        <f t="shared" si="99"/>
      </c>
      <c r="EX18" s="25">
        <f t="shared" si="100"/>
      </c>
      <c r="EY18" s="25">
        <f t="shared" si="101"/>
      </c>
      <c r="EZ18" s="25">
        <f t="shared" si="102"/>
      </c>
      <c r="FA18" s="25">
        <f t="shared" si="103"/>
      </c>
      <c r="FB18" s="25">
        <f t="shared" si="104"/>
      </c>
      <c r="FC18" s="25">
        <f t="shared" si="105"/>
      </c>
      <c r="FD18" s="25">
        <f t="shared" si="106"/>
      </c>
      <c r="FE18" s="25">
        <f t="shared" si="107"/>
      </c>
      <c r="FF18" s="25">
        <f t="shared" si="108"/>
      </c>
      <c r="FG18" s="25">
        <f t="shared" si="109"/>
      </c>
      <c r="FH18" s="25">
        <f t="shared" si="110"/>
      </c>
      <c r="FI18" s="25">
        <f t="shared" si="111"/>
      </c>
      <c r="FJ18" s="25">
        <f t="shared" si="112"/>
      </c>
      <c r="FK18" s="25">
        <f t="shared" si="113"/>
      </c>
      <c r="FL18" s="25">
        <f t="shared" si="114"/>
      </c>
      <c r="FM18" s="25">
        <f t="shared" si="115"/>
      </c>
      <c r="FN18" s="25">
        <f t="shared" si="116"/>
      </c>
      <c r="FO18" s="25">
        <f t="shared" si="117"/>
      </c>
      <c r="FP18" s="25">
        <f t="shared" si="118"/>
      </c>
      <c r="FQ18" s="25">
        <f t="shared" si="119"/>
      </c>
      <c r="FR18" s="25">
        <f t="shared" si="120"/>
      </c>
      <c r="FS18" s="25">
        <f t="shared" si="121"/>
      </c>
      <c r="FT18" s="25">
        <f t="shared" si="122"/>
      </c>
      <c r="FU18" s="25">
        <f t="shared" si="123"/>
      </c>
      <c r="FV18" s="25">
        <f t="shared" si="124"/>
      </c>
      <c r="FW18" s="25">
        <f t="shared" si="125"/>
      </c>
      <c r="FX18" s="25">
        <f t="shared" si="126"/>
      </c>
      <c r="FY18" s="25">
        <f t="shared" si="127"/>
      </c>
      <c r="FZ18" s="25">
        <f t="shared" si="128"/>
      </c>
      <c r="GA18" s="25">
        <f t="shared" si="129"/>
      </c>
      <c r="GB18" s="25">
        <f t="shared" si="130"/>
      </c>
      <c r="GC18" s="25">
        <f t="shared" si="131"/>
      </c>
      <c r="GD18" s="25">
        <f t="shared" si="132"/>
      </c>
      <c r="GE18" s="25">
        <f t="shared" si="133"/>
      </c>
      <c r="GF18" s="25">
        <f t="shared" si="134"/>
      </c>
      <c r="GG18" s="25">
        <f t="shared" si="135"/>
      </c>
      <c r="GH18" s="25">
        <f t="shared" si="136"/>
      </c>
      <c r="GI18" s="25">
        <f t="shared" si="137"/>
      </c>
      <c r="GJ18" s="25">
        <f t="shared" si="138"/>
      </c>
      <c r="GK18" s="25">
        <f t="shared" si="139"/>
      </c>
      <c r="GL18" s="25">
        <f t="shared" si="140"/>
      </c>
      <c r="GM18" s="25">
        <f t="shared" si="141"/>
      </c>
      <c r="GN18" s="25">
        <f t="shared" si="142"/>
      </c>
      <c r="GO18" s="25">
        <f t="shared" si="143"/>
      </c>
      <c r="GP18" s="25">
        <f t="shared" si="144"/>
      </c>
      <c r="GQ18" s="25">
        <f t="shared" si="145"/>
      </c>
      <c r="GR18" s="25">
        <f t="shared" si="146"/>
      </c>
      <c r="GS18" s="25">
        <f t="shared" si="147"/>
      </c>
      <c r="GT18" s="25">
        <f t="shared" si="148"/>
      </c>
      <c r="GU18" s="25">
        <f t="shared" si="149"/>
      </c>
      <c r="GV18" s="25">
        <f t="shared" si="150"/>
      </c>
      <c r="GW18" s="25">
        <f t="shared" si="151"/>
      </c>
      <c r="GX18" s="25">
        <f t="shared" si="152"/>
      </c>
      <c r="GY18" s="25">
        <f t="shared" si="153"/>
      </c>
      <c r="GZ18" s="25">
        <f t="shared" si="154"/>
      </c>
      <c r="HA18" s="25">
        <f t="shared" si="155"/>
      </c>
      <c r="HB18" s="25">
        <f t="shared" si="156"/>
      </c>
      <c r="HC18">
        <f t="shared" si="157"/>
      </c>
      <c r="HD18" t="str">
        <f t="shared" si="158"/>
        <v>7</v>
      </c>
      <c r="HE18">
        <f t="shared" si="159"/>
      </c>
      <c r="HF18">
        <f t="shared" si="160"/>
      </c>
      <c r="HG18" t="str">
        <f t="shared" si="161"/>
        <v>7</v>
      </c>
    </row>
    <row r="19" spans="1:215" ht="14.25" customHeight="1" hidden="1">
      <c r="A19" s="65">
        <f t="shared" si="162"/>
        <v>12420</v>
      </c>
      <c r="B19" s="66">
        <f t="shared" si="162"/>
        <v>12420</v>
      </c>
      <c r="C19" s="67">
        <v>8</v>
      </c>
      <c r="D19" s="68">
        <f t="shared" si="163"/>
      </c>
      <c r="E19" s="192"/>
      <c r="F19" s="193"/>
      <c r="G19" s="194"/>
      <c r="H19" s="70"/>
      <c r="I19" s="192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37"/>
      <c r="AE19" s="85">
        <f t="shared" si="164"/>
      </c>
      <c r="AF19" s="18">
        <v>1</v>
      </c>
      <c r="AG19" s="9">
        <f t="shared" si="0"/>
      </c>
      <c r="AH19" s="9">
        <f t="shared" si="1"/>
      </c>
      <c r="AI19" s="9">
        <f t="shared" si="2"/>
      </c>
      <c r="AJ19" s="9">
        <f t="shared" si="3"/>
      </c>
      <c r="AK19" s="9">
        <f t="shared" si="4"/>
      </c>
      <c r="AL19" s="9">
        <f t="shared" si="5"/>
      </c>
      <c r="AM19" s="9">
        <f t="shared" si="6"/>
      </c>
      <c r="AN19" s="9">
        <f t="shared" si="7"/>
      </c>
      <c r="AO19" s="10">
        <f t="shared" si="8"/>
      </c>
      <c r="AP19" s="10">
        <f t="shared" si="9"/>
      </c>
      <c r="AQ19" s="10">
        <f t="shared" si="10"/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>
        <f t="shared" si="11"/>
      </c>
      <c r="BJ19" s="25">
        <f t="shared" si="12"/>
      </c>
      <c r="BK19" s="25">
        <f t="shared" si="13"/>
      </c>
      <c r="BL19" s="25">
        <f t="shared" si="14"/>
      </c>
      <c r="BM19" s="25">
        <f t="shared" si="15"/>
      </c>
      <c r="BN19" s="25">
        <f t="shared" si="16"/>
      </c>
      <c r="BO19" s="25">
        <f t="shared" si="17"/>
      </c>
      <c r="BP19" s="25">
        <f t="shared" si="18"/>
      </c>
      <c r="BQ19" s="25">
        <f t="shared" si="19"/>
      </c>
      <c r="BR19" s="25">
        <f t="shared" si="20"/>
      </c>
      <c r="BS19" s="25">
        <f t="shared" si="21"/>
      </c>
      <c r="BT19" s="25">
        <f t="shared" si="22"/>
      </c>
      <c r="BU19" s="27">
        <f t="shared" si="23"/>
      </c>
      <c r="BV19" s="25">
        <f t="shared" si="24"/>
      </c>
      <c r="BW19" s="25">
        <f t="shared" si="25"/>
      </c>
      <c r="BX19" s="25">
        <f t="shared" si="26"/>
      </c>
      <c r="BY19" s="25">
        <f t="shared" si="27"/>
      </c>
      <c r="BZ19" s="25">
        <f t="shared" si="28"/>
      </c>
      <c r="CA19" s="25">
        <f t="shared" si="29"/>
      </c>
      <c r="CB19" s="25">
        <f t="shared" si="30"/>
      </c>
      <c r="CC19" s="25">
        <f t="shared" si="31"/>
      </c>
      <c r="CD19" s="25">
        <f t="shared" si="32"/>
      </c>
      <c r="CE19" s="25">
        <f t="shared" si="33"/>
      </c>
      <c r="CF19" s="25">
        <f t="shared" si="34"/>
      </c>
      <c r="CG19" s="25">
        <f t="shared" si="35"/>
      </c>
      <c r="CH19" s="25">
        <f t="shared" si="36"/>
      </c>
      <c r="CI19" s="25">
        <f t="shared" si="37"/>
      </c>
      <c r="CJ19" s="25">
        <f t="shared" si="38"/>
      </c>
      <c r="CK19" s="25">
        <f t="shared" si="39"/>
      </c>
      <c r="CL19" s="25">
        <f t="shared" si="40"/>
      </c>
      <c r="CM19" s="25">
        <f t="shared" si="41"/>
      </c>
      <c r="CN19" s="25">
        <f t="shared" si="42"/>
      </c>
      <c r="CO19" s="25">
        <f t="shared" si="43"/>
      </c>
      <c r="CP19" s="25">
        <f t="shared" si="44"/>
      </c>
      <c r="CQ19" s="25">
        <f t="shared" si="45"/>
      </c>
      <c r="CR19" s="25">
        <f t="shared" si="46"/>
      </c>
      <c r="CS19" s="25">
        <f t="shared" si="47"/>
      </c>
      <c r="CT19" s="25">
        <f t="shared" si="48"/>
      </c>
      <c r="CU19" s="25">
        <f t="shared" si="49"/>
      </c>
      <c r="CV19" s="25">
        <f t="shared" si="50"/>
      </c>
      <c r="CW19" s="25">
        <f t="shared" si="51"/>
      </c>
      <c r="CX19" s="25">
        <f t="shared" si="52"/>
      </c>
      <c r="CY19" s="25">
        <f t="shared" si="53"/>
      </c>
      <c r="CZ19" s="25">
        <f t="shared" si="54"/>
      </c>
      <c r="DA19" s="25">
        <f t="shared" si="55"/>
      </c>
      <c r="DB19" s="25">
        <f t="shared" si="56"/>
      </c>
      <c r="DC19" s="25">
        <f t="shared" si="57"/>
      </c>
      <c r="DD19" s="25">
        <f t="shared" si="58"/>
      </c>
      <c r="DE19" s="25">
        <f t="shared" si="59"/>
      </c>
      <c r="DF19" s="25">
        <f t="shared" si="60"/>
      </c>
      <c r="DG19" s="25">
        <f t="shared" si="61"/>
      </c>
      <c r="DH19" s="25">
        <f t="shared" si="62"/>
      </c>
      <c r="DI19" s="25">
        <f t="shared" si="63"/>
      </c>
      <c r="DJ19" s="25">
        <f t="shared" si="64"/>
      </c>
      <c r="DK19" s="25">
        <f t="shared" si="65"/>
      </c>
      <c r="DL19">
        <f t="shared" si="165"/>
      </c>
      <c r="DM19">
        <f t="shared" si="166"/>
      </c>
      <c r="DN19">
        <f t="shared" si="167"/>
      </c>
      <c r="DO19">
        <f t="shared" si="168"/>
      </c>
      <c r="DP19" s="25">
        <f t="shared" si="66"/>
      </c>
      <c r="DQ19" s="25">
        <f t="shared" si="67"/>
      </c>
      <c r="DR19" s="25">
        <f t="shared" si="68"/>
      </c>
      <c r="DS19" s="25">
        <f t="shared" si="69"/>
      </c>
      <c r="DT19" s="25">
        <f t="shared" si="70"/>
      </c>
      <c r="DU19" s="25">
        <f t="shared" si="71"/>
      </c>
      <c r="DV19" s="25">
        <f t="shared" si="72"/>
      </c>
      <c r="DW19" s="25">
        <f t="shared" si="73"/>
      </c>
      <c r="DX19" s="25">
        <f t="shared" si="74"/>
      </c>
      <c r="DY19" s="25">
        <f t="shared" si="75"/>
      </c>
      <c r="DZ19" s="25">
        <f t="shared" si="76"/>
      </c>
      <c r="EA19" s="25">
        <f t="shared" si="77"/>
      </c>
      <c r="EB19" s="25">
        <f t="shared" si="78"/>
      </c>
      <c r="EC19" s="25">
        <f t="shared" si="79"/>
      </c>
      <c r="ED19" s="25">
        <f t="shared" si="80"/>
      </c>
      <c r="EE19" s="25">
        <f t="shared" si="81"/>
      </c>
      <c r="EF19" s="25">
        <f t="shared" si="82"/>
      </c>
      <c r="EG19" s="25">
        <f t="shared" si="83"/>
      </c>
      <c r="EH19" s="25">
        <f t="shared" si="84"/>
      </c>
      <c r="EI19" s="25">
        <f t="shared" si="85"/>
      </c>
      <c r="EJ19" s="25">
        <f t="shared" si="86"/>
      </c>
      <c r="EK19" s="25">
        <f t="shared" si="87"/>
      </c>
      <c r="EL19" s="25">
        <f t="shared" si="88"/>
      </c>
      <c r="EM19" s="25">
        <f t="shared" si="89"/>
      </c>
      <c r="EN19" s="25">
        <f t="shared" si="90"/>
      </c>
      <c r="EO19" s="25">
        <f t="shared" si="91"/>
      </c>
      <c r="EP19" s="25">
        <f t="shared" si="92"/>
      </c>
      <c r="EQ19" s="25">
        <f t="shared" si="93"/>
      </c>
      <c r="ER19" s="25">
        <f t="shared" si="94"/>
        <v>8</v>
      </c>
      <c r="ES19" s="25">
        <f t="shared" si="95"/>
      </c>
      <c r="ET19" s="25">
        <f t="shared" si="96"/>
      </c>
      <c r="EU19" s="25">
        <f t="shared" si="97"/>
      </c>
      <c r="EV19" s="25">
        <f t="shared" si="98"/>
      </c>
      <c r="EW19" s="25">
        <f t="shared" si="99"/>
      </c>
      <c r="EX19" s="25">
        <f t="shared" si="100"/>
      </c>
      <c r="EY19" s="25">
        <f t="shared" si="101"/>
      </c>
      <c r="EZ19" s="25">
        <f t="shared" si="102"/>
      </c>
      <c r="FA19" s="25">
        <f t="shared" si="103"/>
      </c>
      <c r="FB19" s="25">
        <f t="shared" si="104"/>
      </c>
      <c r="FC19" s="25">
        <f t="shared" si="105"/>
      </c>
      <c r="FD19" s="25">
        <f t="shared" si="106"/>
      </c>
      <c r="FE19" s="25">
        <f t="shared" si="107"/>
      </c>
      <c r="FF19" s="25">
        <f t="shared" si="108"/>
      </c>
      <c r="FG19" s="25">
        <f t="shared" si="109"/>
      </c>
      <c r="FH19" s="25">
        <f t="shared" si="110"/>
      </c>
      <c r="FI19" s="25">
        <f t="shared" si="111"/>
      </c>
      <c r="FJ19" s="25">
        <f t="shared" si="112"/>
      </c>
      <c r="FK19" s="25">
        <f t="shared" si="113"/>
      </c>
      <c r="FL19" s="25">
        <f t="shared" si="114"/>
      </c>
      <c r="FM19" s="25">
        <f t="shared" si="115"/>
      </c>
      <c r="FN19" s="25">
        <f t="shared" si="116"/>
      </c>
      <c r="FO19" s="25">
        <f t="shared" si="117"/>
      </c>
      <c r="FP19" s="25">
        <f t="shared" si="118"/>
      </c>
      <c r="FQ19" s="25">
        <f t="shared" si="119"/>
      </c>
      <c r="FR19" s="25">
        <f t="shared" si="120"/>
      </c>
      <c r="FS19" s="25">
        <f t="shared" si="121"/>
      </c>
      <c r="FT19" s="25">
        <f t="shared" si="122"/>
      </c>
      <c r="FU19" s="25">
        <f t="shared" si="123"/>
      </c>
      <c r="FV19" s="25">
        <f t="shared" si="124"/>
      </c>
      <c r="FW19" s="25">
        <f t="shared" si="125"/>
      </c>
      <c r="FX19" s="25">
        <f t="shared" si="126"/>
      </c>
      <c r="FY19" s="25">
        <f t="shared" si="127"/>
      </c>
      <c r="FZ19" s="25">
        <f t="shared" si="128"/>
      </c>
      <c r="GA19" s="25">
        <f t="shared" si="129"/>
      </c>
      <c r="GB19" s="25">
        <f t="shared" si="130"/>
      </c>
      <c r="GC19" s="25">
        <f t="shared" si="131"/>
      </c>
      <c r="GD19" s="25">
        <f t="shared" si="132"/>
      </c>
      <c r="GE19" s="25">
        <f t="shared" si="133"/>
      </c>
      <c r="GF19" s="25">
        <f t="shared" si="134"/>
      </c>
      <c r="GG19" s="25">
        <f t="shared" si="135"/>
      </c>
      <c r="GH19" s="25">
        <f t="shared" si="136"/>
      </c>
      <c r="GI19" s="25">
        <f t="shared" si="137"/>
      </c>
      <c r="GJ19" s="25">
        <f t="shared" si="138"/>
      </c>
      <c r="GK19" s="25">
        <f t="shared" si="139"/>
      </c>
      <c r="GL19" s="25">
        <f t="shared" si="140"/>
      </c>
      <c r="GM19" s="25">
        <f t="shared" si="141"/>
      </c>
      <c r="GN19" s="25">
        <f t="shared" si="142"/>
      </c>
      <c r="GO19" s="25">
        <f t="shared" si="143"/>
      </c>
      <c r="GP19" s="25">
        <f t="shared" si="144"/>
      </c>
      <c r="GQ19" s="25">
        <f t="shared" si="145"/>
      </c>
      <c r="GR19" s="25">
        <f t="shared" si="146"/>
      </c>
      <c r="GS19" s="25">
        <f t="shared" si="147"/>
      </c>
      <c r="GT19" s="25">
        <f t="shared" si="148"/>
      </c>
      <c r="GU19" s="25">
        <f t="shared" si="149"/>
      </c>
      <c r="GV19" s="25">
        <f t="shared" si="150"/>
      </c>
      <c r="GW19" s="25">
        <f t="shared" si="151"/>
      </c>
      <c r="GX19" s="25">
        <f t="shared" si="152"/>
      </c>
      <c r="GY19" s="25">
        <f t="shared" si="153"/>
      </c>
      <c r="GZ19" s="25">
        <f t="shared" si="154"/>
      </c>
      <c r="HA19" s="25">
        <f t="shared" si="155"/>
      </c>
      <c r="HB19" s="25">
        <f t="shared" si="156"/>
      </c>
      <c r="HC19">
        <f t="shared" si="157"/>
      </c>
      <c r="HD19" t="str">
        <f t="shared" si="158"/>
        <v>8</v>
      </c>
      <c r="HE19">
        <f t="shared" si="159"/>
      </c>
      <c r="HF19">
        <f t="shared" si="160"/>
      </c>
      <c r="HG19" t="str">
        <f t="shared" si="161"/>
        <v>8</v>
      </c>
    </row>
    <row r="20" spans="1:215" ht="14.25" customHeight="1" hidden="1">
      <c r="A20" s="11">
        <f t="shared" si="162"/>
        <v>12785</v>
      </c>
      <c r="B20" s="21">
        <f t="shared" si="162"/>
        <v>12785</v>
      </c>
      <c r="C20" s="12">
        <v>9</v>
      </c>
      <c r="D20" s="30">
        <f t="shared" si="163"/>
      </c>
      <c r="E20" s="201"/>
      <c r="F20" s="202"/>
      <c r="G20" s="203"/>
      <c r="H20" s="14"/>
      <c r="I20" s="201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141"/>
      <c r="AE20" s="84">
        <f t="shared" si="164"/>
      </c>
      <c r="AF20" s="18"/>
      <c r="AG20" s="9">
        <f t="shared" si="0"/>
      </c>
      <c r="AH20" s="9">
        <f t="shared" si="1"/>
      </c>
      <c r="AI20" s="9">
        <f t="shared" si="2"/>
      </c>
      <c r="AJ20" s="9">
        <f t="shared" si="3"/>
      </c>
      <c r="AK20" s="9">
        <f t="shared" si="4"/>
      </c>
      <c r="AL20" s="9">
        <f t="shared" si="5"/>
      </c>
      <c r="AM20" s="9">
        <f t="shared" si="6"/>
      </c>
      <c r="AN20" s="9">
        <f t="shared" si="7"/>
      </c>
      <c r="AO20" s="10">
        <f t="shared" si="8"/>
      </c>
      <c r="AP20" s="10">
        <f t="shared" si="9"/>
      </c>
      <c r="AQ20" s="10">
        <f t="shared" si="10"/>
      </c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>
        <f t="shared" si="11"/>
      </c>
      <c r="BJ20" s="25">
        <f t="shared" si="12"/>
      </c>
      <c r="BK20" s="25">
        <f t="shared" si="13"/>
      </c>
      <c r="BL20" s="25">
        <f t="shared" si="14"/>
      </c>
      <c r="BM20" s="25">
        <f t="shared" si="15"/>
      </c>
      <c r="BN20" s="25">
        <f t="shared" si="16"/>
      </c>
      <c r="BO20" s="25">
        <f t="shared" si="17"/>
      </c>
      <c r="BP20" s="25">
        <f t="shared" si="18"/>
      </c>
      <c r="BQ20" s="25">
        <f t="shared" si="19"/>
      </c>
      <c r="BR20" s="25">
        <f t="shared" si="20"/>
      </c>
      <c r="BS20" s="25">
        <f t="shared" si="21"/>
      </c>
      <c r="BT20" s="25">
        <f t="shared" si="22"/>
      </c>
      <c r="BU20" s="27">
        <f t="shared" si="23"/>
      </c>
      <c r="BV20" s="25">
        <f t="shared" si="24"/>
      </c>
      <c r="BW20" s="25">
        <f t="shared" si="25"/>
      </c>
      <c r="BX20" s="25">
        <f t="shared" si="26"/>
      </c>
      <c r="BY20" s="25">
        <f t="shared" si="27"/>
      </c>
      <c r="BZ20" s="25">
        <f t="shared" si="28"/>
      </c>
      <c r="CA20" s="25">
        <f t="shared" si="29"/>
      </c>
      <c r="CB20" s="25">
        <f t="shared" si="30"/>
      </c>
      <c r="CC20" s="25">
        <f t="shared" si="31"/>
      </c>
      <c r="CD20" s="25">
        <f t="shared" si="32"/>
      </c>
      <c r="CE20" s="25">
        <f t="shared" si="33"/>
      </c>
      <c r="CF20" s="25">
        <f t="shared" si="34"/>
      </c>
      <c r="CG20" s="25">
        <f t="shared" si="35"/>
      </c>
      <c r="CH20" s="25">
        <f t="shared" si="36"/>
      </c>
      <c r="CI20" s="25">
        <f t="shared" si="37"/>
      </c>
      <c r="CJ20" s="25">
        <f t="shared" si="38"/>
      </c>
      <c r="CK20" s="25">
        <f t="shared" si="39"/>
      </c>
      <c r="CL20" s="25">
        <f t="shared" si="40"/>
      </c>
      <c r="CM20" s="25">
        <f t="shared" si="41"/>
      </c>
      <c r="CN20" s="25">
        <f t="shared" si="42"/>
      </c>
      <c r="CO20" s="25">
        <f t="shared" si="43"/>
      </c>
      <c r="CP20" s="25">
        <f t="shared" si="44"/>
      </c>
      <c r="CQ20" s="25">
        <f t="shared" si="45"/>
      </c>
      <c r="CR20" s="25">
        <f t="shared" si="46"/>
      </c>
      <c r="CS20" s="25">
        <f t="shared" si="47"/>
      </c>
      <c r="CT20" s="25">
        <f t="shared" si="48"/>
      </c>
      <c r="CU20" s="25">
        <f t="shared" si="49"/>
      </c>
      <c r="CV20" s="25">
        <f t="shared" si="50"/>
      </c>
      <c r="CW20" s="25">
        <f t="shared" si="51"/>
      </c>
      <c r="CX20" s="25">
        <f t="shared" si="52"/>
      </c>
      <c r="CY20" s="25">
        <f t="shared" si="53"/>
      </c>
      <c r="CZ20" s="25">
        <f t="shared" si="54"/>
      </c>
      <c r="DA20" s="25">
        <f t="shared" si="55"/>
      </c>
      <c r="DB20" s="25">
        <f t="shared" si="56"/>
      </c>
      <c r="DC20" s="25">
        <f t="shared" si="57"/>
      </c>
      <c r="DD20" s="25">
        <f t="shared" si="58"/>
      </c>
      <c r="DE20" s="25">
        <f t="shared" si="59"/>
      </c>
      <c r="DF20" s="25">
        <f t="shared" si="60"/>
      </c>
      <c r="DG20" s="25">
        <f t="shared" si="61"/>
      </c>
      <c r="DH20" s="25">
        <f t="shared" si="62"/>
      </c>
      <c r="DI20" s="25">
        <f t="shared" si="63"/>
      </c>
      <c r="DJ20" s="25">
        <f t="shared" si="64"/>
      </c>
      <c r="DK20" s="25">
        <f t="shared" si="65"/>
      </c>
      <c r="DL20">
        <f t="shared" si="165"/>
      </c>
      <c r="DM20">
        <f t="shared" si="166"/>
      </c>
      <c r="DN20">
        <f t="shared" si="167"/>
      </c>
      <c r="DO20">
        <f t="shared" si="168"/>
      </c>
      <c r="DP20" s="25">
        <f t="shared" si="66"/>
      </c>
      <c r="DQ20" s="25">
        <f t="shared" si="67"/>
      </c>
      <c r="DR20" s="25">
        <f t="shared" si="68"/>
      </c>
      <c r="DS20" s="25">
        <f t="shared" si="69"/>
      </c>
      <c r="DT20" s="25">
        <f t="shared" si="70"/>
      </c>
      <c r="DU20" s="25">
        <f t="shared" si="71"/>
      </c>
      <c r="DV20" s="25">
        <f t="shared" si="72"/>
      </c>
      <c r="DW20" s="25">
        <f t="shared" si="73"/>
      </c>
      <c r="DX20" s="25">
        <f t="shared" si="74"/>
      </c>
      <c r="DY20" s="25">
        <f t="shared" si="75"/>
      </c>
      <c r="DZ20" s="25">
        <f t="shared" si="76"/>
      </c>
      <c r="EA20" s="25">
        <f t="shared" si="77"/>
      </c>
      <c r="EB20" s="25">
        <f t="shared" si="78"/>
      </c>
      <c r="EC20" s="25">
        <f t="shared" si="79"/>
      </c>
      <c r="ED20" s="25">
        <f t="shared" si="80"/>
      </c>
      <c r="EE20" s="25">
        <f t="shared" si="81"/>
      </c>
      <c r="EF20" s="25">
        <f t="shared" si="82"/>
      </c>
      <c r="EG20" s="25">
        <f t="shared" si="83"/>
      </c>
      <c r="EH20" s="25">
        <f t="shared" si="84"/>
      </c>
      <c r="EI20" s="25">
        <f t="shared" si="85"/>
      </c>
      <c r="EJ20" s="25">
        <f t="shared" si="86"/>
      </c>
      <c r="EK20" s="25">
        <f t="shared" si="87"/>
      </c>
      <c r="EL20" s="25">
        <f t="shared" si="88"/>
      </c>
      <c r="EM20" s="25">
        <f t="shared" si="89"/>
      </c>
      <c r="EN20" s="25">
        <f t="shared" si="90"/>
      </c>
      <c r="EO20" s="25">
        <f t="shared" si="91"/>
      </c>
      <c r="EP20" s="25">
        <f t="shared" si="92"/>
      </c>
      <c r="EQ20" s="25">
        <f t="shared" si="93"/>
      </c>
      <c r="ER20" s="25">
        <f t="shared" si="94"/>
      </c>
      <c r="ES20" s="25">
        <f t="shared" si="95"/>
        <v>9</v>
      </c>
      <c r="ET20" s="25">
        <f t="shared" si="96"/>
      </c>
      <c r="EU20" s="25">
        <f t="shared" si="97"/>
      </c>
      <c r="EV20" s="25">
        <f t="shared" si="98"/>
      </c>
      <c r="EW20" s="25">
        <f t="shared" si="99"/>
      </c>
      <c r="EX20" s="25">
        <f t="shared" si="100"/>
      </c>
      <c r="EY20" s="25">
        <f t="shared" si="101"/>
      </c>
      <c r="EZ20" s="25">
        <f t="shared" si="102"/>
      </c>
      <c r="FA20" s="25">
        <f t="shared" si="103"/>
      </c>
      <c r="FB20" s="25">
        <f t="shared" si="104"/>
      </c>
      <c r="FC20" s="25">
        <f t="shared" si="105"/>
      </c>
      <c r="FD20" s="25">
        <f t="shared" si="106"/>
      </c>
      <c r="FE20" s="25">
        <f t="shared" si="107"/>
      </c>
      <c r="FF20" s="25">
        <f t="shared" si="108"/>
      </c>
      <c r="FG20" s="25">
        <f t="shared" si="109"/>
      </c>
      <c r="FH20" s="25">
        <f t="shared" si="110"/>
      </c>
      <c r="FI20" s="25">
        <f t="shared" si="111"/>
      </c>
      <c r="FJ20" s="25">
        <f t="shared" si="112"/>
      </c>
      <c r="FK20" s="25">
        <f t="shared" si="113"/>
      </c>
      <c r="FL20" s="25">
        <f t="shared" si="114"/>
      </c>
      <c r="FM20" s="25">
        <f t="shared" si="115"/>
      </c>
      <c r="FN20" s="25">
        <f t="shared" si="116"/>
      </c>
      <c r="FO20" s="25">
        <f t="shared" si="117"/>
      </c>
      <c r="FP20" s="25">
        <f t="shared" si="118"/>
      </c>
      <c r="FQ20" s="25">
        <f t="shared" si="119"/>
      </c>
      <c r="FR20" s="25">
        <f t="shared" si="120"/>
      </c>
      <c r="FS20" s="25">
        <f t="shared" si="121"/>
      </c>
      <c r="FT20" s="25">
        <f t="shared" si="122"/>
      </c>
      <c r="FU20" s="25">
        <f t="shared" si="123"/>
      </c>
      <c r="FV20" s="25">
        <f t="shared" si="124"/>
      </c>
      <c r="FW20" s="25">
        <f t="shared" si="125"/>
      </c>
      <c r="FX20" s="25">
        <f t="shared" si="126"/>
      </c>
      <c r="FY20" s="25">
        <f t="shared" si="127"/>
      </c>
      <c r="FZ20" s="25">
        <f t="shared" si="128"/>
      </c>
      <c r="GA20" s="25">
        <f t="shared" si="129"/>
      </c>
      <c r="GB20" s="25">
        <f t="shared" si="130"/>
      </c>
      <c r="GC20" s="25">
        <f t="shared" si="131"/>
      </c>
      <c r="GD20" s="25">
        <f t="shared" si="132"/>
      </c>
      <c r="GE20" s="25">
        <f t="shared" si="133"/>
      </c>
      <c r="GF20" s="25">
        <f t="shared" si="134"/>
      </c>
      <c r="GG20" s="25">
        <f t="shared" si="135"/>
      </c>
      <c r="GH20" s="25">
        <f t="shared" si="136"/>
      </c>
      <c r="GI20" s="25">
        <f t="shared" si="137"/>
      </c>
      <c r="GJ20" s="25">
        <f t="shared" si="138"/>
      </c>
      <c r="GK20" s="25">
        <f t="shared" si="139"/>
      </c>
      <c r="GL20" s="25">
        <f t="shared" si="140"/>
      </c>
      <c r="GM20" s="25">
        <f t="shared" si="141"/>
      </c>
      <c r="GN20" s="25">
        <f t="shared" si="142"/>
      </c>
      <c r="GO20" s="25">
        <f t="shared" si="143"/>
      </c>
      <c r="GP20" s="25">
        <f t="shared" si="144"/>
      </c>
      <c r="GQ20" s="25">
        <f t="shared" si="145"/>
      </c>
      <c r="GR20" s="25">
        <f t="shared" si="146"/>
      </c>
      <c r="GS20" s="25">
        <f t="shared" si="147"/>
      </c>
      <c r="GT20" s="25">
        <f t="shared" si="148"/>
      </c>
      <c r="GU20" s="25">
        <f t="shared" si="149"/>
      </c>
      <c r="GV20" s="25">
        <f t="shared" si="150"/>
      </c>
      <c r="GW20" s="25">
        <f t="shared" si="151"/>
      </c>
      <c r="GX20" s="25">
        <f t="shared" si="152"/>
      </c>
      <c r="GY20" s="25">
        <f t="shared" si="153"/>
      </c>
      <c r="GZ20" s="25">
        <f t="shared" si="154"/>
      </c>
      <c r="HA20" s="25">
        <f t="shared" si="155"/>
      </c>
      <c r="HB20" s="25">
        <f t="shared" si="156"/>
      </c>
      <c r="HC20">
        <f t="shared" si="157"/>
      </c>
      <c r="HD20" t="str">
        <f t="shared" si="158"/>
        <v>9</v>
      </c>
      <c r="HE20">
        <f t="shared" si="159"/>
      </c>
      <c r="HF20">
        <f t="shared" si="160"/>
      </c>
      <c r="HG20" t="str">
        <f t="shared" si="161"/>
        <v>9</v>
      </c>
    </row>
    <row r="21" spans="1:215" ht="14.25" customHeight="1" hidden="1">
      <c r="A21" s="65">
        <f t="shared" si="162"/>
        <v>13150</v>
      </c>
      <c r="B21" s="66">
        <f t="shared" si="162"/>
        <v>13150</v>
      </c>
      <c r="C21" s="67">
        <v>10</v>
      </c>
      <c r="D21" s="68">
        <f t="shared" si="163"/>
      </c>
      <c r="E21" s="192"/>
      <c r="F21" s="193"/>
      <c r="G21" s="194"/>
      <c r="H21" s="70"/>
      <c r="I21" s="192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37"/>
      <c r="AE21" s="85">
        <f t="shared" si="164"/>
      </c>
      <c r="AF21" s="18">
        <v>1</v>
      </c>
      <c r="AG21" s="9">
        <f t="shared" si="0"/>
      </c>
      <c r="AH21" s="9">
        <f t="shared" si="1"/>
      </c>
      <c r="AI21" s="9">
        <f t="shared" si="2"/>
      </c>
      <c r="AJ21" s="9">
        <f t="shared" si="3"/>
      </c>
      <c r="AK21" s="9">
        <f t="shared" si="4"/>
      </c>
      <c r="AL21" s="9">
        <f t="shared" si="5"/>
      </c>
      <c r="AM21" s="9">
        <f t="shared" si="6"/>
      </c>
      <c r="AN21" s="9">
        <f t="shared" si="7"/>
      </c>
      <c r="AO21" s="10">
        <f t="shared" si="8"/>
      </c>
      <c r="AP21" s="10">
        <f t="shared" si="9"/>
      </c>
      <c r="AQ21" s="10">
        <f t="shared" si="10"/>
      </c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>
        <f t="shared" si="11"/>
      </c>
      <c r="BJ21" s="25">
        <f t="shared" si="12"/>
      </c>
      <c r="BK21" s="25">
        <f t="shared" si="13"/>
      </c>
      <c r="BL21" s="25">
        <f t="shared" si="14"/>
      </c>
      <c r="BM21" s="25">
        <f t="shared" si="15"/>
      </c>
      <c r="BN21" s="25">
        <f t="shared" si="16"/>
      </c>
      <c r="BO21" s="25">
        <f t="shared" si="17"/>
      </c>
      <c r="BP21" s="25">
        <f t="shared" si="18"/>
      </c>
      <c r="BQ21" s="25">
        <f t="shared" si="19"/>
      </c>
      <c r="BR21" s="25">
        <f t="shared" si="20"/>
      </c>
      <c r="BS21" s="25">
        <f t="shared" si="21"/>
      </c>
      <c r="BT21" s="25">
        <f t="shared" si="22"/>
      </c>
      <c r="BU21" s="27">
        <f t="shared" si="23"/>
      </c>
      <c r="BV21" s="25">
        <f t="shared" si="24"/>
      </c>
      <c r="BW21" s="25">
        <f t="shared" si="25"/>
      </c>
      <c r="BX21" s="25">
        <f t="shared" si="26"/>
      </c>
      <c r="BY21" s="25">
        <f t="shared" si="27"/>
      </c>
      <c r="BZ21" s="25">
        <f t="shared" si="28"/>
      </c>
      <c r="CA21" s="25">
        <f t="shared" si="29"/>
      </c>
      <c r="CB21" s="25">
        <f t="shared" si="30"/>
      </c>
      <c r="CC21" s="25">
        <f t="shared" si="31"/>
      </c>
      <c r="CD21" s="25">
        <f t="shared" si="32"/>
      </c>
      <c r="CE21" s="25">
        <f t="shared" si="33"/>
      </c>
      <c r="CF21" s="25">
        <f t="shared" si="34"/>
      </c>
      <c r="CG21" s="25">
        <f t="shared" si="35"/>
      </c>
      <c r="CH21" s="25">
        <f t="shared" si="36"/>
      </c>
      <c r="CI21" s="25">
        <f t="shared" si="37"/>
      </c>
      <c r="CJ21" s="25">
        <f t="shared" si="38"/>
      </c>
      <c r="CK21" s="25">
        <f t="shared" si="39"/>
      </c>
      <c r="CL21" s="25">
        <f t="shared" si="40"/>
      </c>
      <c r="CM21" s="25">
        <f t="shared" si="41"/>
      </c>
      <c r="CN21" s="25">
        <f t="shared" si="42"/>
      </c>
      <c r="CO21" s="25">
        <f t="shared" si="43"/>
      </c>
      <c r="CP21" s="25">
        <f t="shared" si="44"/>
      </c>
      <c r="CQ21" s="25">
        <f t="shared" si="45"/>
      </c>
      <c r="CR21" s="25">
        <f t="shared" si="46"/>
      </c>
      <c r="CS21" s="25">
        <f t="shared" si="47"/>
      </c>
      <c r="CT21" s="25">
        <f t="shared" si="48"/>
      </c>
      <c r="CU21" s="25">
        <f t="shared" si="49"/>
      </c>
      <c r="CV21" s="25">
        <f t="shared" si="50"/>
      </c>
      <c r="CW21" s="25">
        <f t="shared" si="51"/>
      </c>
      <c r="CX21" s="25">
        <f t="shared" si="52"/>
      </c>
      <c r="CY21" s="25">
        <f t="shared" si="53"/>
      </c>
      <c r="CZ21" s="25">
        <f t="shared" si="54"/>
      </c>
      <c r="DA21" s="25">
        <f t="shared" si="55"/>
      </c>
      <c r="DB21" s="25">
        <f t="shared" si="56"/>
      </c>
      <c r="DC21" s="25">
        <f t="shared" si="57"/>
      </c>
      <c r="DD21" s="25">
        <f t="shared" si="58"/>
      </c>
      <c r="DE21" s="25">
        <f t="shared" si="59"/>
      </c>
      <c r="DF21" s="25">
        <f t="shared" si="60"/>
      </c>
      <c r="DG21" s="25">
        <f t="shared" si="61"/>
      </c>
      <c r="DH21" s="25">
        <f t="shared" si="62"/>
      </c>
      <c r="DI21" s="25">
        <f t="shared" si="63"/>
      </c>
      <c r="DJ21" s="25">
        <f t="shared" si="64"/>
      </c>
      <c r="DK21" s="25">
        <f t="shared" si="65"/>
      </c>
      <c r="DL21">
        <f t="shared" si="165"/>
      </c>
      <c r="DM21">
        <f t="shared" si="166"/>
      </c>
      <c r="DN21">
        <f t="shared" si="167"/>
      </c>
      <c r="DO21">
        <f t="shared" si="168"/>
      </c>
      <c r="DP21" s="25">
        <f t="shared" si="66"/>
      </c>
      <c r="DQ21" s="25">
        <f t="shared" si="67"/>
      </c>
      <c r="DR21" s="25">
        <f t="shared" si="68"/>
      </c>
      <c r="DS21" s="25">
        <f t="shared" si="69"/>
      </c>
      <c r="DT21" s="25">
        <f t="shared" si="70"/>
      </c>
      <c r="DU21" s="25">
        <f t="shared" si="71"/>
      </c>
      <c r="DV21" s="25">
        <f t="shared" si="72"/>
      </c>
      <c r="DW21" s="25">
        <f t="shared" si="73"/>
      </c>
      <c r="DX21" s="25">
        <f t="shared" si="74"/>
      </c>
      <c r="DY21" s="25">
        <f t="shared" si="75"/>
      </c>
      <c r="DZ21" s="25">
        <f t="shared" si="76"/>
      </c>
      <c r="EA21" s="25">
        <f t="shared" si="77"/>
      </c>
      <c r="EB21" s="25">
        <f t="shared" si="78"/>
      </c>
      <c r="EC21" s="25">
        <f t="shared" si="79"/>
      </c>
      <c r="ED21" s="25">
        <f t="shared" si="80"/>
      </c>
      <c r="EE21" s="25">
        <f t="shared" si="81"/>
      </c>
      <c r="EF21" s="25">
        <f t="shared" si="82"/>
      </c>
      <c r="EG21" s="25">
        <f t="shared" si="83"/>
      </c>
      <c r="EH21" s="25">
        <f t="shared" si="84"/>
      </c>
      <c r="EI21" s="25">
        <f t="shared" si="85"/>
      </c>
      <c r="EJ21" s="25">
        <f t="shared" si="86"/>
      </c>
      <c r="EK21" s="25">
        <f t="shared" si="87"/>
      </c>
      <c r="EL21" s="25">
        <f t="shared" si="88"/>
      </c>
      <c r="EM21" s="25">
        <f t="shared" si="89"/>
      </c>
      <c r="EN21" s="25">
        <f t="shared" si="90"/>
      </c>
      <c r="EO21" s="25">
        <f t="shared" si="91"/>
      </c>
      <c r="EP21" s="25">
        <f t="shared" si="92"/>
      </c>
      <c r="EQ21" s="25">
        <f t="shared" si="93"/>
      </c>
      <c r="ER21" s="25">
        <f t="shared" si="94"/>
      </c>
      <c r="ES21" s="25">
        <f t="shared" si="95"/>
      </c>
      <c r="ET21" s="25">
        <f t="shared" si="96"/>
        <v>10</v>
      </c>
      <c r="EU21" s="25">
        <f t="shared" si="97"/>
      </c>
      <c r="EV21" s="25">
        <f t="shared" si="98"/>
      </c>
      <c r="EW21" s="25">
        <f t="shared" si="99"/>
      </c>
      <c r="EX21" s="25">
        <f t="shared" si="100"/>
      </c>
      <c r="EY21" s="25">
        <f t="shared" si="101"/>
      </c>
      <c r="EZ21" s="25">
        <f t="shared" si="102"/>
      </c>
      <c r="FA21" s="25">
        <f t="shared" si="103"/>
      </c>
      <c r="FB21" s="25">
        <f t="shared" si="104"/>
      </c>
      <c r="FC21" s="25">
        <f t="shared" si="105"/>
      </c>
      <c r="FD21" s="25">
        <f t="shared" si="106"/>
      </c>
      <c r="FE21" s="25">
        <f t="shared" si="107"/>
      </c>
      <c r="FF21" s="25">
        <f t="shared" si="108"/>
      </c>
      <c r="FG21" s="25">
        <f t="shared" si="109"/>
      </c>
      <c r="FH21" s="25">
        <f t="shared" si="110"/>
      </c>
      <c r="FI21" s="25">
        <f t="shared" si="111"/>
      </c>
      <c r="FJ21" s="25">
        <f t="shared" si="112"/>
      </c>
      <c r="FK21" s="25">
        <f t="shared" si="113"/>
      </c>
      <c r="FL21" s="25">
        <f t="shared" si="114"/>
      </c>
      <c r="FM21" s="25">
        <f t="shared" si="115"/>
      </c>
      <c r="FN21" s="25">
        <f t="shared" si="116"/>
      </c>
      <c r="FO21" s="25">
        <f t="shared" si="117"/>
      </c>
      <c r="FP21" s="25">
        <f t="shared" si="118"/>
      </c>
      <c r="FQ21" s="25">
        <f t="shared" si="119"/>
      </c>
      <c r="FR21" s="25">
        <f t="shared" si="120"/>
      </c>
      <c r="FS21" s="25">
        <f t="shared" si="121"/>
      </c>
      <c r="FT21" s="25">
        <f t="shared" si="122"/>
      </c>
      <c r="FU21" s="25">
        <f t="shared" si="123"/>
      </c>
      <c r="FV21" s="25">
        <f t="shared" si="124"/>
      </c>
      <c r="FW21" s="25">
        <f t="shared" si="125"/>
      </c>
      <c r="FX21" s="25">
        <f t="shared" si="126"/>
      </c>
      <c r="FY21" s="25">
        <f t="shared" si="127"/>
      </c>
      <c r="FZ21" s="25">
        <f t="shared" si="128"/>
      </c>
      <c r="GA21" s="25">
        <f t="shared" si="129"/>
      </c>
      <c r="GB21" s="25">
        <f t="shared" si="130"/>
      </c>
      <c r="GC21" s="25">
        <f t="shared" si="131"/>
      </c>
      <c r="GD21" s="25">
        <f t="shared" si="132"/>
      </c>
      <c r="GE21" s="25">
        <f t="shared" si="133"/>
      </c>
      <c r="GF21" s="25">
        <f t="shared" si="134"/>
      </c>
      <c r="GG21" s="25">
        <f t="shared" si="135"/>
      </c>
      <c r="GH21" s="25">
        <f t="shared" si="136"/>
      </c>
      <c r="GI21" s="25">
        <f t="shared" si="137"/>
      </c>
      <c r="GJ21" s="25">
        <f t="shared" si="138"/>
      </c>
      <c r="GK21" s="25">
        <f t="shared" si="139"/>
      </c>
      <c r="GL21" s="25">
        <f t="shared" si="140"/>
      </c>
      <c r="GM21" s="25">
        <f t="shared" si="141"/>
      </c>
      <c r="GN21" s="25">
        <f t="shared" si="142"/>
      </c>
      <c r="GO21" s="25">
        <f t="shared" si="143"/>
      </c>
      <c r="GP21" s="25">
        <f t="shared" si="144"/>
      </c>
      <c r="GQ21" s="25">
        <f t="shared" si="145"/>
      </c>
      <c r="GR21" s="25">
        <f t="shared" si="146"/>
      </c>
      <c r="GS21" s="25">
        <f t="shared" si="147"/>
      </c>
      <c r="GT21" s="25">
        <f t="shared" si="148"/>
      </c>
      <c r="GU21" s="25">
        <f t="shared" si="149"/>
      </c>
      <c r="GV21" s="25">
        <f t="shared" si="150"/>
      </c>
      <c r="GW21" s="25">
        <f t="shared" si="151"/>
      </c>
      <c r="GX21" s="25">
        <f t="shared" si="152"/>
      </c>
      <c r="GY21" s="25">
        <f t="shared" si="153"/>
      </c>
      <c r="GZ21" s="25">
        <f t="shared" si="154"/>
      </c>
      <c r="HA21" s="25">
        <f t="shared" si="155"/>
      </c>
      <c r="HB21" s="25">
        <f t="shared" si="156"/>
      </c>
      <c r="HC21">
        <f t="shared" si="157"/>
      </c>
      <c r="HD21" t="str">
        <f t="shared" si="158"/>
        <v>10</v>
      </c>
      <c r="HE21">
        <f t="shared" si="159"/>
      </c>
      <c r="HF21">
        <f t="shared" si="160"/>
      </c>
      <c r="HG21" t="str">
        <f t="shared" si="161"/>
        <v>10</v>
      </c>
    </row>
    <row r="22" spans="1:215" ht="14.25" customHeight="1" hidden="1">
      <c r="A22" s="11">
        <f t="shared" si="162"/>
        <v>13516</v>
      </c>
      <c r="B22" s="21">
        <f t="shared" si="162"/>
        <v>13516</v>
      </c>
      <c r="C22" s="12">
        <v>11</v>
      </c>
      <c r="D22" s="30">
        <f t="shared" si="163"/>
      </c>
      <c r="E22" s="201"/>
      <c r="F22" s="202"/>
      <c r="G22" s="203"/>
      <c r="H22" s="14"/>
      <c r="I22" s="201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141"/>
      <c r="AE22" s="84">
        <f t="shared" si="164"/>
      </c>
      <c r="AF22" s="18"/>
      <c r="AG22" s="9">
        <f t="shared" si="0"/>
      </c>
      <c r="AH22" s="9">
        <f t="shared" si="1"/>
      </c>
      <c r="AI22" s="9">
        <f t="shared" si="2"/>
      </c>
      <c r="AJ22" s="9">
        <f t="shared" si="3"/>
      </c>
      <c r="AK22" s="9">
        <f t="shared" si="4"/>
      </c>
      <c r="AL22" s="9">
        <f t="shared" si="5"/>
      </c>
      <c r="AM22" s="9">
        <f t="shared" si="6"/>
      </c>
      <c r="AN22" s="9">
        <f t="shared" si="7"/>
      </c>
      <c r="AO22" s="10">
        <f t="shared" si="8"/>
      </c>
      <c r="AP22" s="10">
        <f t="shared" si="9"/>
      </c>
      <c r="AQ22" s="10">
        <f t="shared" si="10"/>
      </c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>
        <f t="shared" si="11"/>
      </c>
      <c r="BJ22" s="25">
        <f t="shared" si="12"/>
      </c>
      <c r="BK22" s="25">
        <f t="shared" si="13"/>
      </c>
      <c r="BL22" s="25">
        <f t="shared" si="14"/>
      </c>
      <c r="BM22" s="25">
        <f t="shared" si="15"/>
      </c>
      <c r="BN22" s="25">
        <f t="shared" si="16"/>
      </c>
      <c r="BO22" s="25">
        <f t="shared" si="17"/>
      </c>
      <c r="BP22" s="25">
        <f t="shared" si="18"/>
      </c>
      <c r="BQ22" s="25">
        <f t="shared" si="19"/>
      </c>
      <c r="BR22" s="25">
        <f t="shared" si="20"/>
      </c>
      <c r="BS22" s="25">
        <f t="shared" si="21"/>
      </c>
      <c r="BT22" s="25">
        <f t="shared" si="22"/>
      </c>
      <c r="BU22" s="27">
        <f t="shared" si="23"/>
      </c>
      <c r="BV22" s="25">
        <f t="shared" si="24"/>
      </c>
      <c r="BW22" s="25">
        <f t="shared" si="25"/>
      </c>
      <c r="BX22" s="25">
        <f t="shared" si="26"/>
      </c>
      <c r="BY22" s="25">
        <f t="shared" si="27"/>
      </c>
      <c r="BZ22" s="25">
        <f t="shared" si="28"/>
      </c>
      <c r="CA22" s="25">
        <f t="shared" si="29"/>
      </c>
      <c r="CB22" s="25">
        <f t="shared" si="30"/>
      </c>
      <c r="CC22" s="25">
        <f t="shared" si="31"/>
      </c>
      <c r="CD22" s="25">
        <f t="shared" si="32"/>
      </c>
      <c r="CE22" s="25">
        <f t="shared" si="33"/>
      </c>
      <c r="CF22" s="25">
        <f t="shared" si="34"/>
      </c>
      <c r="CG22" s="25">
        <f t="shared" si="35"/>
      </c>
      <c r="CH22" s="25">
        <f t="shared" si="36"/>
      </c>
      <c r="CI22" s="25">
        <f t="shared" si="37"/>
      </c>
      <c r="CJ22" s="25">
        <f t="shared" si="38"/>
      </c>
      <c r="CK22" s="25">
        <f t="shared" si="39"/>
      </c>
      <c r="CL22" s="25">
        <f t="shared" si="40"/>
      </c>
      <c r="CM22" s="25">
        <f t="shared" si="41"/>
      </c>
      <c r="CN22" s="25">
        <f t="shared" si="42"/>
      </c>
      <c r="CO22" s="25">
        <f t="shared" si="43"/>
      </c>
      <c r="CP22" s="25">
        <f t="shared" si="44"/>
      </c>
      <c r="CQ22" s="25">
        <f t="shared" si="45"/>
      </c>
      <c r="CR22" s="25">
        <f t="shared" si="46"/>
      </c>
      <c r="CS22" s="25">
        <f t="shared" si="47"/>
      </c>
      <c r="CT22" s="25">
        <f t="shared" si="48"/>
      </c>
      <c r="CU22" s="25">
        <f t="shared" si="49"/>
      </c>
      <c r="CV22" s="25">
        <f t="shared" si="50"/>
      </c>
      <c r="CW22" s="25">
        <f t="shared" si="51"/>
      </c>
      <c r="CX22" s="25">
        <f t="shared" si="52"/>
      </c>
      <c r="CY22" s="25">
        <f t="shared" si="53"/>
      </c>
      <c r="CZ22" s="25">
        <f t="shared" si="54"/>
      </c>
      <c r="DA22" s="25">
        <f t="shared" si="55"/>
      </c>
      <c r="DB22" s="25">
        <f t="shared" si="56"/>
      </c>
      <c r="DC22" s="25">
        <f t="shared" si="57"/>
      </c>
      <c r="DD22" s="25">
        <f t="shared" si="58"/>
      </c>
      <c r="DE22" s="25">
        <f t="shared" si="59"/>
      </c>
      <c r="DF22" s="25">
        <f t="shared" si="60"/>
      </c>
      <c r="DG22" s="25">
        <f t="shared" si="61"/>
      </c>
      <c r="DH22" s="25">
        <f t="shared" si="62"/>
      </c>
      <c r="DI22" s="25">
        <f t="shared" si="63"/>
      </c>
      <c r="DJ22" s="25">
        <f t="shared" si="64"/>
      </c>
      <c r="DK22" s="25">
        <f t="shared" si="65"/>
      </c>
      <c r="DL22">
        <f t="shared" si="165"/>
      </c>
      <c r="DM22">
        <f t="shared" si="166"/>
      </c>
      <c r="DN22">
        <f t="shared" si="167"/>
      </c>
      <c r="DO22">
        <f t="shared" si="168"/>
      </c>
      <c r="DP22" s="25">
        <f t="shared" si="66"/>
      </c>
      <c r="DQ22" s="25">
        <f t="shared" si="67"/>
      </c>
      <c r="DR22" s="25">
        <f t="shared" si="68"/>
      </c>
      <c r="DS22" s="25">
        <f t="shared" si="69"/>
      </c>
      <c r="DT22" s="25">
        <f t="shared" si="70"/>
      </c>
      <c r="DU22" s="25">
        <f t="shared" si="71"/>
      </c>
      <c r="DV22" s="25">
        <f t="shared" si="72"/>
      </c>
      <c r="DW22" s="25">
        <f t="shared" si="73"/>
      </c>
      <c r="DX22" s="25">
        <f t="shared" si="74"/>
      </c>
      <c r="DY22" s="25">
        <f t="shared" si="75"/>
      </c>
      <c r="DZ22" s="25">
        <f t="shared" si="76"/>
      </c>
      <c r="EA22" s="25">
        <f t="shared" si="77"/>
      </c>
      <c r="EB22" s="25">
        <f t="shared" si="78"/>
      </c>
      <c r="EC22" s="25">
        <f t="shared" si="79"/>
      </c>
      <c r="ED22" s="25">
        <f t="shared" si="80"/>
      </c>
      <c r="EE22" s="25">
        <f t="shared" si="81"/>
      </c>
      <c r="EF22" s="25">
        <f t="shared" si="82"/>
      </c>
      <c r="EG22" s="25">
        <f t="shared" si="83"/>
      </c>
      <c r="EH22" s="25">
        <f t="shared" si="84"/>
      </c>
      <c r="EI22" s="25">
        <f t="shared" si="85"/>
      </c>
      <c r="EJ22" s="25">
        <f t="shared" si="86"/>
      </c>
      <c r="EK22" s="25">
        <f t="shared" si="87"/>
      </c>
      <c r="EL22" s="25">
        <f t="shared" si="88"/>
      </c>
      <c r="EM22" s="25">
        <f t="shared" si="89"/>
      </c>
      <c r="EN22" s="25">
        <f t="shared" si="90"/>
      </c>
      <c r="EO22" s="25">
        <f t="shared" si="91"/>
      </c>
      <c r="EP22" s="25">
        <f t="shared" si="92"/>
      </c>
      <c r="EQ22" s="25">
        <f t="shared" si="93"/>
      </c>
      <c r="ER22" s="25">
        <f t="shared" si="94"/>
      </c>
      <c r="ES22" s="25">
        <f t="shared" si="95"/>
      </c>
      <c r="ET22" s="25">
        <f t="shared" si="96"/>
      </c>
      <c r="EU22" s="25">
        <f t="shared" si="97"/>
        <v>11</v>
      </c>
      <c r="EV22" s="25">
        <f t="shared" si="98"/>
      </c>
      <c r="EW22" s="25">
        <f t="shared" si="99"/>
      </c>
      <c r="EX22" s="25">
        <f t="shared" si="100"/>
      </c>
      <c r="EY22" s="25">
        <f t="shared" si="101"/>
      </c>
      <c r="EZ22" s="25">
        <f t="shared" si="102"/>
      </c>
      <c r="FA22" s="25">
        <f t="shared" si="103"/>
      </c>
      <c r="FB22" s="25">
        <f t="shared" si="104"/>
      </c>
      <c r="FC22" s="25">
        <f t="shared" si="105"/>
      </c>
      <c r="FD22" s="25">
        <f t="shared" si="106"/>
      </c>
      <c r="FE22" s="25">
        <f t="shared" si="107"/>
      </c>
      <c r="FF22" s="25">
        <f t="shared" si="108"/>
      </c>
      <c r="FG22" s="25">
        <f t="shared" si="109"/>
      </c>
      <c r="FH22" s="25">
        <f t="shared" si="110"/>
      </c>
      <c r="FI22" s="25">
        <f t="shared" si="111"/>
      </c>
      <c r="FJ22" s="25">
        <f t="shared" si="112"/>
      </c>
      <c r="FK22" s="25">
        <f t="shared" si="113"/>
      </c>
      <c r="FL22" s="25">
        <f t="shared" si="114"/>
      </c>
      <c r="FM22" s="25">
        <f t="shared" si="115"/>
      </c>
      <c r="FN22" s="25">
        <f t="shared" si="116"/>
      </c>
      <c r="FO22" s="25">
        <f t="shared" si="117"/>
      </c>
      <c r="FP22" s="25">
        <f t="shared" si="118"/>
      </c>
      <c r="FQ22" s="25">
        <f t="shared" si="119"/>
      </c>
      <c r="FR22" s="25">
        <f t="shared" si="120"/>
      </c>
      <c r="FS22" s="25">
        <f t="shared" si="121"/>
      </c>
      <c r="FT22" s="25">
        <f t="shared" si="122"/>
      </c>
      <c r="FU22" s="25">
        <f t="shared" si="123"/>
      </c>
      <c r="FV22" s="25">
        <f t="shared" si="124"/>
      </c>
      <c r="FW22" s="25">
        <f t="shared" si="125"/>
      </c>
      <c r="FX22" s="25">
        <f t="shared" si="126"/>
      </c>
      <c r="FY22" s="25">
        <f t="shared" si="127"/>
      </c>
      <c r="FZ22" s="25">
        <f t="shared" si="128"/>
      </c>
      <c r="GA22" s="25">
        <f t="shared" si="129"/>
      </c>
      <c r="GB22" s="25">
        <f t="shared" si="130"/>
      </c>
      <c r="GC22" s="25">
        <f t="shared" si="131"/>
      </c>
      <c r="GD22" s="25">
        <f t="shared" si="132"/>
      </c>
      <c r="GE22" s="25">
        <f t="shared" si="133"/>
      </c>
      <c r="GF22" s="25">
        <f t="shared" si="134"/>
      </c>
      <c r="GG22" s="25">
        <f t="shared" si="135"/>
      </c>
      <c r="GH22" s="25">
        <f t="shared" si="136"/>
      </c>
      <c r="GI22" s="25">
        <f t="shared" si="137"/>
      </c>
      <c r="GJ22" s="25">
        <f t="shared" si="138"/>
      </c>
      <c r="GK22" s="25">
        <f t="shared" si="139"/>
      </c>
      <c r="GL22" s="25">
        <f t="shared" si="140"/>
      </c>
      <c r="GM22" s="25">
        <f t="shared" si="141"/>
      </c>
      <c r="GN22" s="25">
        <f t="shared" si="142"/>
      </c>
      <c r="GO22" s="25">
        <f t="shared" si="143"/>
      </c>
      <c r="GP22" s="25">
        <f t="shared" si="144"/>
      </c>
      <c r="GQ22" s="25">
        <f t="shared" si="145"/>
      </c>
      <c r="GR22" s="25">
        <f t="shared" si="146"/>
      </c>
      <c r="GS22" s="25">
        <f t="shared" si="147"/>
      </c>
      <c r="GT22" s="25">
        <f t="shared" si="148"/>
      </c>
      <c r="GU22" s="25">
        <f t="shared" si="149"/>
      </c>
      <c r="GV22" s="25">
        <f t="shared" si="150"/>
      </c>
      <c r="GW22" s="25">
        <f t="shared" si="151"/>
      </c>
      <c r="GX22" s="25">
        <f t="shared" si="152"/>
      </c>
      <c r="GY22" s="25">
        <f t="shared" si="153"/>
      </c>
      <c r="GZ22" s="25">
        <f t="shared" si="154"/>
      </c>
      <c r="HA22" s="25">
        <f t="shared" si="155"/>
      </c>
      <c r="HB22" s="25">
        <f t="shared" si="156"/>
      </c>
      <c r="HC22">
        <f t="shared" si="157"/>
      </c>
      <c r="HD22" t="str">
        <f t="shared" si="158"/>
        <v>11</v>
      </c>
      <c r="HE22">
        <f t="shared" si="159"/>
      </c>
      <c r="HF22">
        <f t="shared" si="160"/>
      </c>
      <c r="HG22" t="str">
        <f t="shared" si="161"/>
        <v>11</v>
      </c>
    </row>
    <row r="23" spans="1:215" ht="14.25" customHeight="1" hidden="1">
      <c r="A23" s="65">
        <f t="shared" si="162"/>
        <v>13881</v>
      </c>
      <c r="B23" s="66">
        <f t="shared" si="162"/>
        <v>13881</v>
      </c>
      <c r="C23" s="67">
        <v>12</v>
      </c>
      <c r="D23" s="68">
        <f t="shared" si="163"/>
      </c>
      <c r="E23" s="192"/>
      <c r="F23" s="193"/>
      <c r="G23" s="194"/>
      <c r="H23" s="70"/>
      <c r="I23" s="192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37"/>
      <c r="AE23" s="85">
        <f t="shared" si="164"/>
      </c>
      <c r="AF23" s="18">
        <v>1</v>
      </c>
      <c r="AG23" s="9">
        <f t="shared" si="0"/>
      </c>
      <c r="AH23" s="9">
        <f t="shared" si="1"/>
      </c>
      <c r="AI23" s="9">
        <f t="shared" si="2"/>
      </c>
      <c r="AJ23" s="9">
        <f t="shared" si="3"/>
      </c>
      <c r="AK23" s="9">
        <f t="shared" si="4"/>
      </c>
      <c r="AL23" s="9">
        <f t="shared" si="5"/>
      </c>
      <c r="AM23" s="9">
        <f t="shared" si="6"/>
      </c>
      <c r="AN23" s="9">
        <f t="shared" si="7"/>
      </c>
      <c r="AO23" s="10">
        <f t="shared" si="8"/>
      </c>
      <c r="AP23" s="10">
        <f t="shared" si="9"/>
      </c>
      <c r="AQ23" s="10">
        <f t="shared" si="10"/>
      </c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>
        <f t="shared" si="11"/>
      </c>
      <c r="BJ23" s="25">
        <f t="shared" si="12"/>
      </c>
      <c r="BK23" s="25">
        <f t="shared" si="13"/>
      </c>
      <c r="BL23" s="25">
        <f t="shared" si="14"/>
      </c>
      <c r="BM23" s="25">
        <f t="shared" si="15"/>
      </c>
      <c r="BN23" s="25">
        <f t="shared" si="16"/>
      </c>
      <c r="BO23" s="25">
        <f t="shared" si="17"/>
      </c>
      <c r="BP23" s="25">
        <f t="shared" si="18"/>
      </c>
      <c r="BQ23" s="25">
        <f t="shared" si="19"/>
      </c>
      <c r="BR23" s="25">
        <f t="shared" si="20"/>
      </c>
      <c r="BS23" s="25">
        <f t="shared" si="21"/>
      </c>
      <c r="BT23" s="25">
        <f t="shared" si="22"/>
      </c>
      <c r="BU23" s="27">
        <f t="shared" si="23"/>
      </c>
      <c r="BV23" s="25">
        <f t="shared" si="24"/>
      </c>
      <c r="BW23" s="25">
        <f t="shared" si="25"/>
      </c>
      <c r="BX23" s="25">
        <f t="shared" si="26"/>
      </c>
      <c r="BY23" s="25">
        <f t="shared" si="27"/>
      </c>
      <c r="BZ23" s="25">
        <f t="shared" si="28"/>
      </c>
      <c r="CA23" s="25">
        <f t="shared" si="29"/>
      </c>
      <c r="CB23" s="25">
        <f t="shared" si="30"/>
      </c>
      <c r="CC23" s="25">
        <f t="shared" si="31"/>
      </c>
      <c r="CD23" s="25">
        <f t="shared" si="32"/>
      </c>
      <c r="CE23" s="25">
        <f t="shared" si="33"/>
      </c>
      <c r="CF23" s="25">
        <f t="shared" si="34"/>
      </c>
      <c r="CG23" s="25">
        <f t="shared" si="35"/>
      </c>
      <c r="CH23" s="25">
        <f t="shared" si="36"/>
      </c>
      <c r="CI23" s="25">
        <f t="shared" si="37"/>
      </c>
      <c r="CJ23" s="25">
        <f t="shared" si="38"/>
      </c>
      <c r="CK23" s="25">
        <f t="shared" si="39"/>
      </c>
      <c r="CL23" s="25">
        <f t="shared" si="40"/>
      </c>
      <c r="CM23" s="25">
        <f t="shared" si="41"/>
      </c>
      <c r="CN23" s="25">
        <f t="shared" si="42"/>
      </c>
      <c r="CO23" s="25">
        <f t="shared" si="43"/>
      </c>
      <c r="CP23" s="25">
        <f t="shared" si="44"/>
      </c>
      <c r="CQ23" s="25">
        <f t="shared" si="45"/>
      </c>
      <c r="CR23" s="25">
        <f t="shared" si="46"/>
      </c>
      <c r="CS23" s="25">
        <f t="shared" si="47"/>
      </c>
      <c r="CT23" s="25">
        <f t="shared" si="48"/>
      </c>
      <c r="CU23" s="25">
        <f t="shared" si="49"/>
      </c>
      <c r="CV23" s="25">
        <f t="shared" si="50"/>
      </c>
      <c r="CW23" s="25">
        <f t="shared" si="51"/>
      </c>
      <c r="CX23" s="25">
        <f t="shared" si="52"/>
      </c>
      <c r="CY23" s="25">
        <f t="shared" si="53"/>
      </c>
      <c r="CZ23" s="25">
        <f t="shared" si="54"/>
      </c>
      <c r="DA23" s="25">
        <f t="shared" si="55"/>
      </c>
      <c r="DB23" s="25">
        <f t="shared" si="56"/>
      </c>
      <c r="DC23" s="25">
        <f t="shared" si="57"/>
      </c>
      <c r="DD23" s="25">
        <f t="shared" si="58"/>
      </c>
      <c r="DE23" s="25">
        <f t="shared" si="59"/>
      </c>
      <c r="DF23" s="25">
        <f t="shared" si="60"/>
      </c>
      <c r="DG23" s="25">
        <f t="shared" si="61"/>
      </c>
      <c r="DH23" s="25">
        <f t="shared" si="62"/>
      </c>
      <c r="DI23" s="25">
        <f t="shared" si="63"/>
      </c>
      <c r="DJ23" s="25">
        <f t="shared" si="64"/>
      </c>
      <c r="DK23" s="25">
        <f t="shared" si="65"/>
      </c>
      <c r="DL23">
        <f t="shared" si="165"/>
      </c>
      <c r="DM23">
        <f t="shared" si="166"/>
      </c>
      <c r="DN23">
        <f t="shared" si="167"/>
      </c>
      <c r="DO23">
        <f t="shared" si="168"/>
      </c>
      <c r="DP23" s="25">
        <f t="shared" si="66"/>
      </c>
      <c r="DQ23" s="25">
        <f t="shared" si="67"/>
      </c>
      <c r="DR23" s="25">
        <f t="shared" si="68"/>
      </c>
      <c r="DS23" s="25">
        <f t="shared" si="69"/>
      </c>
      <c r="DT23" s="25">
        <f t="shared" si="70"/>
      </c>
      <c r="DU23" s="25">
        <f t="shared" si="71"/>
      </c>
      <c r="DV23" s="25">
        <f t="shared" si="72"/>
      </c>
      <c r="DW23" s="25">
        <f t="shared" si="73"/>
      </c>
      <c r="DX23" s="25">
        <f t="shared" si="74"/>
      </c>
      <c r="DY23" s="25">
        <f t="shared" si="75"/>
      </c>
      <c r="DZ23" s="25">
        <f t="shared" si="76"/>
      </c>
      <c r="EA23" s="25">
        <f t="shared" si="77"/>
      </c>
      <c r="EB23" s="25">
        <f t="shared" si="78"/>
      </c>
      <c r="EC23" s="25">
        <f t="shared" si="79"/>
      </c>
      <c r="ED23" s="25">
        <f t="shared" si="80"/>
      </c>
      <c r="EE23" s="25">
        <f t="shared" si="81"/>
      </c>
      <c r="EF23" s="25">
        <f t="shared" si="82"/>
      </c>
      <c r="EG23" s="25">
        <f t="shared" si="83"/>
      </c>
      <c r="EH23" s="25">
        <f t="shared" si="84"/>
      </c>
      <c r="EI23" s="25">
        <f t="shared" si="85"/>
      </c>
      <c r="EJ23" s="25">
        <f t="shared" si="86"/>
      </c>
      <c r="EK23" s="25">
        <f t="shared" si="87"/>
      </c>
      <c r="EL23" s="25">
        <f t="shared" si="88"/>
      </c>
      <c r="EM23" s="25">
        <f t="shared" si="89"/>
      </c>
      <c r="EN23" s="25">
        <f t="shared" si="90"/>
      </c>
      <c r="EO23" s="25">
        <f t="shared" si="91"/>
      </c>
      <c r="EP23" s="25">
        <f t="shared" si="92"/>
      </c>
      <c r="EQ23" s="25">
        <f t="shared" si="93"/>
      </c>
      <c r="ER23" s="25">
        <f t="shared" si="94"/>
      </c>
      <c r="ES23" s="25">
        <f t="shared" si="95"/>
      </c>
      <c r="ET23" s="25">
        <f t="shared" si="96"/>
      </c>
      <c r="EU23" s="25">
        <f t="shared" si="97"/>
      </c>
      <c r="EV23" s="25">
        <f t="shared" si="98"/>
        <v>12</v>
      </c>
      <c r="EW23" s="25">
        <f t="shared" si="99"/>
      </c>
      <c r="EX23" s="25">
        <f t="shared" si="100"/>
      </c>
      <c r="EY23" s="25">
        <f t="shared" si="101"/>
      </c>
      <c r="EZ23" s="25">
        <f t="shared" si="102"/>
      </c>
      <c r="FA23" s="25">
        <f t="shared" si="103"/>
      </c>
      <c r="FB23" s="25">
        <f t="shared" si="104"/>
      </c>
      <c r="FC23" s="25">
        <f t="shared" si="105"/>
      </c>
      <c r="FD23" s="25">
        <f t="shared" si="106"/>
      </c>
      <c r="FE23" s="25">
        <f t="shared" si="107"/>
      </c>
      <c r="FF23" s="25">
        <f t="shared" si="108"/>
      </c>
      <c r="FG23" s="25">
        <f t="shared" si="109"/>
      </c>
      <c r="FH23" s="25">
        <f t="shared" si="110"/>
      </c>
      <c r="FI23" s="25">
        <f t="shared" si="111"/>
      </c>
      <c r="FJ23" s="25">
        <f t="shared" si="112"/>
      </c>
      <c r="FK23" s="25">
        <f t="shared" si="113"/>
      </c>
      <c r="FL23" s="25">
        <f t="shared" si="114"/>
      </c>
      <c r="FM23" s="25">
        <f t="shared" si="115"/>
      </c>
      <c r="FN23" s="25">
        <f t="shared" si="116"/>
      </c>
      <c r="FO23" s="25">
        <f t="shared" si="117"/>
      </c>
      <c r="FP23" s="25">
        <f t="shared" si="118"/>
      </c>
      <c r="FQ23" s="25">
        <f t="shared" si="119"/>
      </c>
      <c r="FR23" s="25">
        <f t="shared" si="120"/>
      </c>
      <c r="FS23" s="25">
        <f t="shared" si="121"/>
      </c>
      <c r="FT23" s="25">
        <f t="shared" si="122"/>
      </c>
      <c r="FU23" s="25">
        <f t="shared" si="123"/>
      </c>
      <c r="FV23" s="25">
        <f t="shared" si="124"/>
      </c>
      <c r="FW23" s="25">
        <f t="shared" si="125"/>
      </c>
      <c r="FX23" s="25">
        <f t="shared" si="126"/>
      </c>
      <c r="FY23" s="25">
        <f t="shared" si="127"/>
      </c>
      <c r="FZ23" s="25">
        <f t="shared" si="128"/>
      </c>
      <c r="GA23" s="25">
        <f t="shared" si="129"/>
      </c>
      <c r="GB23" s="25">
        <f t="shared" si="130"/>
      </c>
      <c r="GC23" s="25">
        <f t="shared" si="131"/>
      </c>
      <c r="GD23" s="25">
        <f t="shared" si="132"/>
      </c>
      <c r="GE23" s="25">
        <f t="shared" si="133"/>
      </c>
      <c r="GF23" s="25">
        <f t="shared" si="134"/>
      </c>
      <c r="GG23" s="25">
        <f t="shared" si="135"/>
      </c>
      <c r="GH23" s="25">
        <f t="shared" si="136"/>
      </c>
      <c r="GI23" s="25">
        <f t="shared" si="137"/>
      </c>
      <c r="GJ23" s="25">
        <f t="shared" si="138"/>
      </c>
      <c r="GK23" s="25">
        <f t="shared" si="139"/>
      </c>
      <c r="GL23" s="25">
        <f t="shared" si="140"/>
      </c>
      <c r="GM23" s="25">
        <f t="shared" si="141"/>
      </c>
      <c r="GN23" s="25">
        <f t="shared" si="142"/>
      </c>
      <c r="GO23" s="25">
        <f t="shared" si="143"/>
      </c>
      <c r="GP23" s="25">
        <f t="shared" si="144"/>
      </c>
      <c r="GQ23" s="25">
        <f t="shared" si="145"/>
      </c>
      <c r="GR23" s="25">
        <f t="shared" si="146"/>
      </c>
      <c r="GS23" s="25">
        <f t="shared" si="147"/>
      </c>
      <c r="GT23" s="25">
        <f t="shared" si="148"/>
      </c>
      <c r="GU23" s="25">
        <f t="shared" si="149"/>
      </c>
      <c r="GV23" s="25">
        <f t="shared" si="150"/>
      </c>
      <c r="GW23" s="25">
        <f t="shared" si="151"/>
      </c>
      <c r="GX23" s="25">
        <f t="shared" si="152"/>
      </c>
      <c r="GY23" s="25">
        <f t="shared" si="153"/>
      </c>
      <c r="GZ23" s="25">
        <f t="shared" si="154"/>
      </c>
      <c r="HA23" s="25">
        <f t="shared" si="155"/>
      </c>
      <c r="HB23" s="25">
        <f t="shared" si="156"/>
      </c>
      <c r="HC23">
        <f t="shared" si="157"/>
      </c>
      <c r="HD23" t="str">
        <f t="shared" si="158"/>
        <v>12</v>
      </c>
      <c r="HE23">
        <f t="shared" si="159"/>
      </c>
      <c r="HF23">
        <f t="shared" si="160"/>
      </c>
      <c r="HG23" t="str">
        <f t="shared" si="161"/>
        <v>12</v>
      </c>
    </row>
    <row r="24" spans="1:215" ht="14.25" customHeight="1" hidden="1">
      <c r="A24" s="11">
        <f t="shared" si="162"/>
        <v>14246</v>
      </c>
      <c r="B24" s="21">
        <f t="shared" si="162"/>
        <v>14246</v>
      </c>
      <c r="C24" s="12">
        <v>13</v>
      </c>
      <c r="D24" s="30">
        <f t="shared" si="163"/>
      </c>
      <c r="E24" s="201"/>
      <c r="F24" s="202"/>
      <c r="G24" s="203"/>
      <c r="H24" s="14"/>
      <c r="I24" s="201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141"/>
      <c r="AE24" s="84">
        <f t="shared" si="164"/>
      </c>
      <c r="AF24" s="18"/>
      <c r="AG24" s="9">
        <f t="shared" si="0"/>
      </c>
      <c r="AH24" s="9">
        <f t="shared" si="1"/>
      </c>
      <c r="AI24" s="9">
        <f t="shared" si="2"/>
      </c>
      <c r="AJ24" s="9">
        <f t="shared" si="3"/>
      </c>
      <c r="AK24" s="9">
        <f t="shared" si="4"/>
      </c>
      <c r="AL24" s="9">
        <f t="shared" si="5"/>
      </c>
      <c r="AM24" s="9">
        <f t="shared" si="6"/>
      </c>
      <c r="AN24" s="9">
        <f t="shared" si="7"/>
      </c>
      <c r="AO24" s="10">
        <f t="shared" si="8"/>
      </c>
      <c r="AP24" s="10">
        <f t="shared" si="9"/>
      </c>
      <c r="AQ24" s="10">
        <f t="shared" si="10"/>
      </c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>
        <f t="shared" si="11"/>
      </c>
      <c r="BJ24" s="25">
        <f t="shared" si="12"/>
      </c>
      <c r="BK24" s="25">
        <f t="shared" si="13"/>
      </c>
      <c r="BL24" s="25">
        <f t="shared" si="14"/>
      </c>
      <c r="BM24" s="25">
        <f t="shared" si="15"/>
      </c>
      <c r="BN24" s="25">
        <f t="shared" si="16"/>
      </c>
      <c r="BO24" s="25">
        <f t="shared" si="17"/>
      </c>
      <c r="BP24" s="25">
        <f t="shared" si="18"/>
      </c>
      <c r="BQ24" s="25">
        <f t="shared" si="19"/>
      </c>
      <c r="BR24" s="25">
        <f t="shared" si="20"/>
      </c>
      <c r="BS24" s="25">
        <f t="shared" si="21"/>
      </c>
      <c r="BT24" s="25">
        <f t="shared" si="22"/>
      </c>
      <c r="BU24" s="27">
        <f t="shared" si="23"/>
      </c>
      <c r="BV24" s="25">
        <f t="shared" si="24"/>
      </c>
      <c r="BW24" s="25">
        <f t="shared" si="25"/>
      </c>
      <c r="BX24" s="25">
        <f t="shared" si="26"/>
      </c>
      <c r="BY24" s="25">
        <f t="shared" si="27"/>
      </c>
      <c r="BZ24" s="25">
        <f t="shared" si="28"/>
      </c>
      <c r="CA24" s="25">
        <f t="shared" si="29"/>
      </c>
      <c r="CB24" s="25">
        <f t="shared" si="30"/>
      </c>
      <c r="CC24" s="25">
        <f t="shared" si="31"/>
      </c>
      <c r="CD24" s="25">
        <f t="shared" si="32"/>
      </c>
      <c r="CE24" s="25">
        <f t="shared" si="33"/>
      </c>
      <c r="CF24" s="25">
        <f t="shared" si="34"/>
      </c>
      <c r="CG24" s="25">
        <f t="shared" si="35"/>
      </c>
      <c r="CH24" s="25">
        <f t="shared" si="36"/>
      </c>
      <c r="CI24" s="25">
        <f t="shared" si="37"/>
      </c>
      <c r="CJ24" s="25">
        <f t="shared" si="38"/>
      </c>
      <c r="CK24" s="25">
        <f t="shared" si="39"/>
      </c>
      <c r="CL24" s="25">
        <f t="shared" si="40"/>
      </c>
      <c r="CM24" s="25">
        <f t="shared" si="41"/>
      </c>
      <c r="CN24" s="25">
        <f t="shared" si="42"/>
      </c>
      <c r="CO24" s="25">
        <f t="shared" si="43"/>
      </c>
      <c r="CP24" s="25">
        <f t="shared" si="44"/>
      </c>
      <c r="CQ24" s="25">
        <f t="shared" si="45"/>
      </c>
      <c r="CR24" s="25">
        <f t="shared" si="46"/>
      </c>
      <c r="CS24" s="25">
        <f t="shared" si="47"/>
      </c>
      <c r="CT24" s="25">
        <f t="shared" si="48"/>
      </c>
      <c r="CU24" s="25">
        <f t="shared" si="49"/>
      </c>
      <c r="CV24" s="25">
        <f t="shared" si="50"/>
      </c>
      <c r="CW24" s="25">
        <f t="shared" si="51"/>
      </c>
      <c r="CX24" s="25">
        <f t="shared" si="52"/>
      </c>
      <c r="CY24" s="25">
        <f t="shared" si="53"/>
      </c>
      <c r="CZ24" s="25">
        <f t="shared" si="54"/>
      </c>
      <c r="DA24" s="25">
        <f t="shared" si="55"/>
      </c>
      <c r="DB24" s="25">
        <f t="shared" si="56"/>
      </c>
      <c r="DC24" s="25">
        <f t="shared" si="57"/>
      </c>
      <c r="DD24" s="25">
        <f t="shared" si="58"/>
      </c>
      <c r="DE24" s="25">
        <f t="shared" si="59"/>
      </c>
      <c r="DF24" s="25">
        <f t="shared" si="60"/>
      </c>
      <c r="DG24" s="25">
        <f t="shared" si="61"/>
      </c>
      <c r="DH24" s="25">
        <f t="shared" si="62"/>
      </c>
      <c r="DI24" s="25">
        <f t="shared" si="63"/>
      </c>
      <c r="DJ24" s="25">
        <f t="shared" si="64"/>
      </c>
      <c r="DK24" s="25">
        <f t="shared" si="65"/>
      </c>
      <c r="DL24">
        <f t="shared" si="165"/>
      </c>
      <c r="DM24">
        <f t="shared" si="166"/>
      </c>
      <c r="DN24">
        <f t="shared" si="167"/>
      </c>
      <c r="DO24">
        <f t="shared" si="168"/>
      </c>
      <c r="DP24" s="25">
        <f t="shared" si="66"/>
      </c>
      <c r="DQ24" s="25">
        <f t="shared" si="67"/>
      </c>
      <c r="DR24" s="25">
        <f t="shared" si="68"/>
      </c>
      <c r="DS24" s="25">
        <f t="shared" si="69"/>
      </c>
      <c r="DT24" s="25">
        <f t="shared" si="70"/>
      </c>
      <c r="DU24" s="25">
        <f t="shared" si="71"/>
      </c>
      <c r="DV24" s="25">
        <f t="shared" si="72"/>
      </c>
      <c r="DW24" s="25">
        <f t="shared" si="73"/>
      </c>
      <c r="DX24" s="25">
        <f t="shared" si="74"/>
      </c>
      <c r="DY24" s="25">
        <f t="shared" si="75"/>
      </c>
      <c r="DZ24" s="25">
        <f t="shared" si="76"/>
      </c>
      <c r="EA24" s="25">
        <f t="shared" si="77"/>
      </c>
      <c r="EB24" s="25">
        <f t="shared" si="78"/>
      </c>
      <c r="EC24" s="25">
        <f t="shared" si="79"/>
      </c>
      <c r="ED24" s="25">
        <f t="shared" si="80"/>
      </c>
      <c r="EE24" s="25">
        <f t="shared" si="81"/>
      </c>
      <c r="EF24" s="25">
        <f t="shared" si="82"/>
      </c>
      <c r="EG24" s="25">
        <f t="shared" si="83"/>
      </c>
      <c r="EH24" s="25">
        <f t="shared" si="84"/>
      </c>
      <c r="EI24" s="25">
        <f t="shared" si="85"/>
      </c>
      <c r="EJ24" s="25">
        <f t="shared" si="86"/>
      </c>
      <c r="EK24" s="25">
        <f t="shared" si="87"/>
      </c>
      <c r="EL24" s="25">
        <f t="shared" si="88"/>
      </c>
      <c r="EM24" s="25">
        <f t="shared" si="89"/>
      </c>
      <c r="EN24" s="25">
        <f t="shared" si="90"/>
      </c>
      <c r="EO24" s="25">
        <f t="shared" si="91"/>
      </c>
      <c r="EP24" s="25">
        <f t="shared" si="92"/>
      </c>
      <c r="EQ24" s="25">
        <f t="shared" si="93"/>
      </c>
      <c r="ER24" s="25">
        <f t="shared" si="94"/>
      </c>
      <c r="ES24" s="25">
        <f t="shared" si="95"/>
      </c>
      <c r="ET24" s="25">
        <f t="shared" si="96"/>
      </c>
      <c r="EU24" s="25">
        <f t="shared" si="97"/>
      </c>
      <c r="EV24" s="25">
        <f t="shared" si="98"/>
      </c>
      <c r="EW24" s="25">
        <f t="shared" si="99"/>
        <v>13</v>
      </c>
      <c r="EX24" s="25">
        <f t="shared" si="100"/>
      </c>
      <c r="EY24" s="25">
        <f t="shared" si="101"/>
      </c>
      <c r="EZ24" s="25">
        <f t="shared" si="102"/>
      </c>
      <c r="FA24" s="25">
        <f t="shared" si="103"/>
      </c>
      <c r="FB24" s="25">
        <f t="shared" si="104"/>
      </c>
      <c r="FC24" s="25">
        <f t="shared" si="105"/>
      </c>
      <c r="FD24" s="25">
        <f t="shared" si="106"/>
      </c>
      <c r="FE24" s="25">
        <f t="shared" si="107"/>
      </c>
      <c r="FF24" s="25">
        <f t="shared" si="108"/>
      </c>
      <c r="FG24" s="25">
        <f t="shared" si="109"/>
      </c>
      <c r="FH24" s="25">
        <f t="shared" si="110"/>
      </c>
      <c r="FI24" s="25">
        <f t="shared" si="111"/>
      </c>
      <c r="FJ24" s="25">
        <f t="shared" si="112"/>
      </c>
      <c r="FK24" s="25">
        <f t="shared" si="113"/>
      </c>
      <c r="FL24" s="25">
        <f t="shared" si="114"/>
      </c>
      <c r="FM24" s="25">
        <f t="shared" si="115"/>
      </c>
      <c r="FN24" s="25">
        <f t="shared" si="116"/>
      </c>
      <c r="FO24" s="25">
        <f t="shared" si="117"/>
      </c>
      <c r="FP24" s="25">
        <f t="shared" si="118"/>
      </c>
      <c r="FQ24" s="25">
        <f t="shared" si="119"/>
      </c>
      <c r="FR24" s="25">
        <f t="shared" si="120"/>
      </c>
      <c r="FS24" s="25">
        <f t="shared" si="121"/>
      </c>
      <c r="FT24" s="25">
        <f t="shared" si="122"/>
      </c>
      <c r="FU24" s="25">
        <f t="shared" si="123"/>
      </c>
      <c r="FV24" s="25">
        <f t="shared" si="124"/>
      </c>
      <c r="FW24" s="25">
        <f t="shared" si="125"/>
      </c>
      <c r="FX24" s="25">
        <f t="shared" si="126"/>
      </c>
      <c r="FY24" s="25">
        <f t="shared" si="127"/>
      </c>
      <c r="FZ24" s="25">
        <f t="shared" si="128"/>
      </c>
      <c r="GA24" s="25">
        <f t="shared" si="129"/>
      </c>
      <c r="GB24" s="25">
        <f t="shared" si="130"/>
      </c>
      <c r="GC24" s="25">
        <f t="shared" si="131"/>
      </c>
      <c r="GD24" s="25">
        <f t="shared" si="132"/>
      </c>
      <c r="GE24" s="25">
        <f t="shared" si="133"/>
      </c>
      <c r="GF24" s="25">
        <f t="shared" si="134"/>
      </c>
      <c r="GG24" s="25">
        <f t="shared" si="135"/>
      </c>
      <c r="GH24" s="25">
        <f t="shared" si="136"/>
      </c>
      <c r="GI24" s="25">
        <f t="shared" si="137"/>
      </c>
      <c r="GJ24" s="25">
        <f t="shared" si="138"/>
      </c>
      <c r="GK24" s="25">
        <f t="shared" si="139"/>
      </c>
      <c r="GL24" s="25">
        <f t="shared" si="140"/>
      </c>
      <c r="GM24" s="25">
        <f t="shared" si="141"/>
      </c>
      <c r="GN24" s="25">
        <f t="shared" si="142"/>
      </c>
      <c r="GO24" s="25">
        <f t="shared" si="143"/>
      </c>
      <c r="GP24" s="25">
        <f t="shared" si="144"/>
      </c>
      <c r="GQ24" s="25">
        <f t="shared" si="145"/>
      </c>
      <c r="GR24" s="25">
        <f t="shared" si="146"/>
      </c>
      <c r="GS24" s="25">
        <f t="shared" si="147"/>
      </c>
      <c r="GT24" s="25">
        <f t="shared" si="148"/>
      </c>
      <c r="GU24" s="25">
        <f t="shared" si="149"/>
      </c>
      <c r="GV24" s="25">
        <f t="shared" si="150"/>
      </c>
      <c r="GW24" s="25">
        <f t="shared" si="151"/>
      </c>
      <c r="GX24" s="25">
        <f t="shared" si="152"/>
      </c>
      <c r="GY24" s="25">
        <f t="shared" si="153"/>
      </c>
      <c r="GZ24" s="25">
        <f t="shared" si="154"/>
      </c>
      <c r="HA24" s="25">
        <f t="shared" si="155"/>
      </c>
      <c r="HB24" s="25">
        <f t="shared" si="156"/>
      </c>
      <c r="HC24">
        <f t="shared" si="157"/>
      </c>
      <c r="HD24" t="str">
        <f t="shared" si="158"/>
        <v>13</v>
      </c>
      <c r="HE24">
        <f t="shared" si="159"/>
      </c>
      <c r="HF24">
        <f t="shared" si="160"/>
      </c>
      <c r="HG24" t="str">
        <f t="shared" si="161"/>
        <v>13</v>
      </c>
    </row>
    <row r="25" spans="1:215" ht="14.25" customHeight="1" hidden="1">
      <c r="A25" s="65">
        <f t="shared" si="162"/>
        <v>14611</v>
      </c>
      <c r="B25" s="66">
        <f t="shared" si="162"/>
        <v>14611</v>
      </c>
      <c r="C25" s="67">
        <v>14</v>
      </c>
      <c r="D25" s="68">
        <f t="shared" si="163"/>
      </c>
      <c r="E25" s="192"/>
      <c r="F25" s="193"/>
      <c r="G25" s="194"/>
      <c r="H25" s="70"/>
      <c r="I25" s="192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37"/>
      <c r="AE25" s="85">
        <f t="shared" si="164"/>
      </c>
      <c r="AF25" s="18">
        <v>1</v>
      </c>
      <c r="AG25" s="9">
        <f t="shared" si="0"/>
      </c>
      <c r="AH25" s="9">
        <f t="shared" si="1"/>
      </c>
      <c r="AI25" s="9">
        <f t="shared" si="2"/>
      </c>
      <c r="AJ25" s="9">
        <f t="shared" si="3"/>
      </c>
      <c r="AK25" s="9">
        <f t="shared" si="4"/>
      </c>
      <c r="AL25" s="9">
        <f t="shared" si="5"/>
      </c>
      <c r="AM25" s="9">
        <f t="shared" si="6"/>
      </c>
      <c r="AN25" s="9">
        <f t="shared" si="7"/>
      </c>
      <c r="AO25" s="10">
        <f t="shared" si="8"/>
      </c>
      <c r="AP25" s="10">
        <f t="shared" si="9"/>
      </c>
      <c r="AQ25" s="10">
        <f t="shared" si="10"/>
      </c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>
        <f t="shared" si="11"/>
      </c>
      <c r="BJ25" s="25">
        <f t="shared" si="12"/>
      </c>
      <c r="BK25" s="25">
        <f t="shared" si="13"/>
      </c>
      <c r="BL25" s="25">
        <f t="shared" si="14"/>
      </c>
      <c r="BM25" s="25">
        <f t="shared" si="15"/>
      </c>
      <c r="BN25" s="25">
        <f t="shared" si="16"/>
      </c>
      <c r="BO25" s="25">
        <f t="shared" si="17"/>
      </c>
      <c r="BP25" s="25">
        <f t="shared" si="18"/>
      </c>
      <c r="BQ25" s="25">
        <f t="shared" si="19"/>
      </c>
      <c r="BR25" s="25">
        <f t="shared" si="20"/>
      </c>
      <c r="BS25" s="25">
        <f t="shared" si="21"/>
      </c>
      <c r="BT25" s="25">
        <f t="shared" si="22"/>
      </c>
      <c r="BU25" s="27">
        <f t="shared" si="23"/>
      </c>
      <c r="BV25" s="25">
        <f t="shared" si="24"/>
      </c>
      <c r="BW25" s="25">
        <f t="shared" si="25"/>
      </c>
      <c r="BX25" s="25">
        <f t="shared" si="26"/>
      </c>
      <c r="BY25" s="25">
        <f t="shared" si="27"/>
      </c>
      <c r="BZ25" s="25">
        <f t="shared" si="28"/>
      </c>
      <c r="CA25" s="25">
        <f t="shared" si="29"/>
      </c>
      <c r="CB25" s="25">
        <f t="shared" si="30"/>
      </c>
      <c r="CC25" s="25">
        <f t="shared" si="31"/>
      </c>
      <c r="CD25" s="25">
        <f t="shared" si="32"/>
      </c>
      <c r="CE25" s="25">
        <f t="shared" si="33"/>
      </c>
      <c r="CF25" s="25">
        <f t="shared" si="34"/>
      </c>
      <c r="CG25" s="25">
        <f t="shared" si="35"/>
      </c>
      <c r="CH25" s="25">
        <f t="shared" si="36"/>
      </c>
      <c r="CI25" s="25">
        <f t="shared" si="37"/>
      </c>
      <c r="CJ25" s="25">
        <f t="shared" si="38"/>
      </c>
      <c r="CK25" s="25">
        <f t="shared" si="39"/>
      </c>
      <c r="CL25" s="25">
        <f t="shared" si="40"/>
      </c>
      <c r="CM25" s="25">
        <f t="shared" si="41"/>
      </c>
      <c r="CN25" s="25">
        <f t="shared" si="42"/>
      </c>
      <c r="CO25" s="25">
        <f t="shared" si="43"/>
      </c>
      <c r="CP25" s="25">
        <f t="shared" si="44"/>
      </c>
      <c r="CQ25" s="25">
        <f t="shared" si="45"/>
      </c>
      <c r="CR25" s="25">
        <f t="shared" si="46"/>
      </c>
      <c r="CS25" s="25">
        <f t="shared" si="47"/>
      </c>
      <c r="CT25" s="25">
        <f t="shared" si="48"/>
      </c>
      <c r="CU25" s="25">
        <f t="shared" si="49"/>
      </c>
      <c r="CV25" s="25">
        <f t="shared" si="50"/>
      </c>
      <c r="CW25" s="25">
        <f t="shared" si="51"/>
      </c>
      <c r="CX25" s="25">
        <f t="shared" si="52"/>
      </c>
      <c r="CY25" s="25">
        <f t="shared" si="53"/>
      </c>
      <c r="CZ25" s="25">
        <f t="shared" si="54"/>
      </c>
      <c r="DA25" s="25">
        <f t="shared" si="55"/>
      </c>
      <c r="DB25" s="25">
        <f t="shared" si="56"/>
      </c>
      <c r="DC25" s="25">
        <f t="shared" si="57"/>
      </c>
      <c r="DD25" s="25">
        <f t="shared" si="58"/>
      </c>
      <c r="DE25" s="25">
        <f t="shared" si="59"/>
      </c>
      <c r="DF25" s="25">
        <f t="shared" si="60"/>
      </c>
      <c r="DG25" s="25">
        <f t="shared" si="61"/>
      </c>
      <c r="DH25" s="25">
        <f t="shared" si="62"/>
      </c>
      <c r="DI25" s="25">
        <f t="shared" si="63"/>
      </c>
      <c r="DJ25" s="25">
        <f t="shared" si="64"/>
      </c>
      <c r="DK25" s="25">
        <f t="shared" si="65"/>
      </c>
      <c r="DL25">
        <f t="shared" si="165"/>
      </c>
      <c r="DM25">
        <f t="shared" si="166"/>
      </c>
      <c r="DN25">
        <f t="shared" si="167"/>
      </c>
      <c r="DO25">
        <f t="shared" si="168"/>
      </c>
      <c r="DP25" s="25">
        <f t="shared" si="66"/>
      </c>
      <c r="DQ25" s="25">
        <f t="shared" si="67"/>
      </c>
      <c r="DR25" s="25">
        <f t="shared" si="68"/>
      </c>
      <c r="DS25" s="25">
        <f t="shared" si="69"/>
      </c>
      <c r="DT25" s="25">
        <f t="shared" si="70"/>
      </c>
      <c r="DU25" s="25">
        <f t="shared" si="71"/>
      </c>
      <c r="DV25" s="25">
        <f t="shared" si="72"/>
      </c>
      <c r="DW25" s="25">
        <f t="shared" si="73"/>
      </c>
      <c r="DX25" s="25">
        <f t="shared" si="74"/>
      </c>
      <c r="DY25" s="25">
        <f t="shared" si="75"/>
      </c>
      <c r="DZ25" s="25">
        <f t="shared" si="76"/>
      </c>
      <c r="EA25" s="25">
        <f t="shared" si="77"/>
      </c>
      <c r="EB25" s="25">
        <f t="shared" si="78"/>
      </c>
      <c r="EC25" s="25">
        <f t="shared" si="79"/>
      </c>
      <c r="ED25" s="25">
        <f t="shared" si="80"/>
      </c>
      <c r="EE25" s="25">
        <f t="shared" si="81"/>
      </c>
      <c r="EF25" s="25">
        <f t="shared" si="82"/>
      </c>
      <c r="EG25" s="25">
        <f t="shared" si="83"/>
      </c>
      <c r="EH25" s="25">
        <f t="shared" si="84"/>
      </c>
      <c r="EI25" s="25">
        <f t="shared" si="85"/>
      </c>
      <c r="EJ25" s="25">
        <f t="shared" si="86"/>
      </c>
      <c r="EK25" s="25">
        <f t="shared" si="87"/>
      </c>
      <c r="EL25" s="25">
        <f t="shared" si="88"/>
      </c>
      <c r="EM25" s="25">
        <f t="shared" si="89"/>
      </c>
      <c r="EN25" s="25">
        <f t="shared" si="90"/>
      </c>
      <c r="EO25" s="25">
        <f t="shared" si="91"/>
      </c>
      <c r="EP25" s="25">
        <f t="shared" si="92"/>
      </c>
      <c r="EQ25" s="25">
        <f t="shared" si="93"/>
      </c>
      <c r="ER25" s="25">
        <f t="shared" si="94"/>
      </c>
      <c r="ES25" s="25">
        <f t="shared" si="95"/>
      </c>
      <c r="ET25" s="25">
        <f t="shared" si="96"/>
      </c>
      <c r="EU25" s="25">
        <f t="shared" si="97"/>
      </c>
      <c r="EV25" s="25">
        <f t="shared" si="98"/>
      </c>
      <c r="EW25" s="25">
        <f t="shared" si="99"/>
      </c>
      <c r="EX25" s="25">
        <f t="shared" si="100"/>
        <v>14</v>
      </c>
      <c r="EY25" s="25">
        <f t="shared" si="101"/>
      </c>
      <c r="EZ25" s="25">
        <f t="shared" si="102"/>
      </c>
      <c r="FA25" s="25">
        <f t="shared" si="103"/>
      </c>
      <c r="FB25" s="25">
        <f t="shared" si="104"/>
      </c>
      <c r="FC25" s="25">
        <f t="shared" si="105"/>
      </c>
      <c r="FD25" s="25">
        <f t="shared" si="106"/>
      </c>
      <c r="FE25" s="25">
        <f t="shared" si="107"/>
      </c>
      <c r="FF25" s="25">
        <f t="shared" si="108"/>
      </c>
      <c r="FG25" s="25">
        <f t="shared" si="109"/>
      </c>
      <c r="FH25" s="25">
        <f t="shared" si="110"/>
      </c>
      <c r="FI25" s="25">
        <f t="shared" si="111"/>
      </c>
      <c r="FJ25" s="25">
        <f t="shared" si="112"/>
      </c>
      <c r="FK25" s="25">
        <f t="shared" si="113"/>
      </c>
      <c r="FL25" s="25">
        <f t="shared" si="114"/>
      </c>
      <c r="FM25" s="25">
        <f t="shared" si="115"/>
      </c>
      <c r="FN25" s="25">
        <f t="shared" si="116"/>
      </c>
      <c r="FO25" s="25">
        <f t="shared" si="117"/>
      </c>
      <c r="FP25" s="25">
        <f t="shared" si="118"/>
      </c>
      <c r="FQ25" s="25">
        <f t="shared" si="119"/>
      </c>
      <c r="FR25" s="25">
        <f t="shared" si="120"/>
      </c>
      <c r="FS25" s="25">
        <f t="shared" si="121"/>
      </c>
      <c r="FT25" s="25">
        <f t="shared" si="122"/>
      </c>
      <c r="FU25" s="25">
        <f t="shared" si="123"/>
      </c>
      <c r="FV25" s="25">
        <f t="shared" si="124"/>
      </c>
      <c r="FW25" s="25">
        <f t="shared" si="125"/>
      </c>
      <c r="FX25" s="25">
        <f t="shared" si="126"/>
      </c>
      <c r="FY25" s="25">
        <f t="shared" si="127"/>
      </c>
      <c r="FZ25" s="25">
        <f t="shared" si="128"/>
      </c>
      <c r="GA25" s="25">
        <f t="shared" si="129"/>
      </c>
      <c r="GB25" s="25">
        <f t="shared" si="130"/>
      </c>
      <c r="GC25" s="25">
        <f t="shared" si="131"/>
      </c>
      <c r="GD25" s="25">
        <f t="shared" si="132"/>
      </c>
      <c r="GE25" s="25">
        <f t="shared" si="133"/>
      </c>
      <c r="GF25" s="25">
        <f t="shared" si="134"/>
      </c>
      <c r="GG25" s="25">
        <f t="shared" si="135"/>
      </c>
      <c r="GH25" s="25">
        <f t="shared" si="136"/>
      </c>
      <c r="GI25" s="25">
        <f t="shared" si="137"/>
      </c>
      <c r="GJ25" s="25">
        <f t="shared" si="138"/>
      </c>
      <c r="GK25" s="25">
        <f t="shared" si="139"/>
      </c>
      <c r="GL25" s="25">
        <f t="shared" si="140"/>
      </c>
      <c r="GM25" s="25">
        <f t="shared" si="141"/>
      </c>
      <c r="GN25" s="25">
        <f t="shared" si="142"/>
      </c>
      <c r="GO25" s="25">
        <f t="shared" si="143"/>
      </c>
      <c r="GP25" s="25">
        <f t="shared" si="144"/>
      </c>
      <c r="GQ25" s="25">
        <f t="shared" si="145"/>
      </c>
      <c r="GR25" s="25">
        <f t="shared" si="146"/>
      </c>
      <c r="GS25" s="25">
        <f t="shared" si="147"/>
      </c>
      <c r="GT25" s="25">
        <f t="shared" si="148"/>
      </c>
      <c r="GU25" s="25">
        <f t="shared" si="149"/>
      </c>
      <c r="GV25" s="25">
        <f t="shared" si="150"/>
      </c>
      <c r="GW25" s="25">
        <f t="shared" si="151"/>
      </c>
      <c r="GX25" s="25">
        <f t="shared" si="152"/>
      </c>
      <c r="GY25" s="25">
        <f t="shared" si="153"/>
      </c>
      <c r="GZ25" s="25">
        <f t="shared" si="154"/>
      </c>
      <c r="HA25" s="25">
        <f t="shared" si="155"/>
      </c>
      <c r="HB25" s="25">
        <f t="shared" si="156"/>
      </c>
      <c r="HC25">
        <f t="shared" si="157"/>
      </c>
      <c r="HD25" t="str">
        <f t="shared" si="158"/>
        <v>14</v>
      </c>
      <c r="HE25">
        <f t="shared" si="159"/>
      </c>
      <c r="HF25">
        <f t="shared" si="160"/>
      </c>
      <c r="HG25" t="str">
        <f t="shared" si="161"/>
        <v>14</v>
      </c>
    </row>
    <row r="26" spans="1:215" ht="14.25" customHeight="1" hidden="1">
      <c r="A26" s="15">
        <f t="shared" si="162"/>
        <v>14977</v>
      </c>
      <c r="B26" s="22">
        <f t="shared" si="162"/>
        <v>14977</v>
      </c>
      <c r="C26" s="16">
        <v>15</v>
      </c>
      <c r="D26" s="30">
        <f t="shared" si="163"/>
      </c>
      <c r="E26" s="196"/>
      <c r="F26" s="197"/>
      <c r="G26" s="198"/>
      <c r="H26" s="17"/>
      <c r="I26" s="196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200"/>
      <c r="AE26" s="86">
        <f t="shared" si="164"/>
      </c>
      <c r="AF26" s="8"/>
      <c r="AG26" s="9">
        <f t="shared" si="0"/>
      </c>
      <c r="AH26" s="9">
        <f t="shared" si="1"/>
      </c>
      <c r="AI26" s="9">
        <f t="shared" si="2"/>
      </c>
      <c r="AJ26" s="9">
        <f t="shared" si="3"/>
      </c>
      <c r="AK26" s="9">
        <f t="shared" si="4"/>
      </c>
      <c r="AL26" s="9">
        <f t="shared" si="5"/>
      </c>
      <c r="AM26" s="9">
        <f t="shared" si="6"/>
      </c>
      <c r="AN26" s="9">
        <f t="shared" si="7"/>
      </c>
      <c r="AO26" s="10">
        <f t="shared" si="8"/>
      </c>
      <c r="AP26" s="10">
        <f t="shared" si="9"/>
      </c>
      <c r="AQ26" s="10">
        <f t="shared" si="10"/>
      </c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>
        <f t="shared" si="11"/>
      </c>
      <c r="BJ26" s="25">
        <f t="shared" si="12"/>
      </c>
      <c r="BK26" s="25">
        <f t="shared" si="13"/>
      </c>
      <c r="BL26" s="25">
        <f t="shared" si="14"/>
      </c>
      <c r="BM26" s="25">
        <f t="shared" si="15"/>
      </c>
      <c r="BN26" s="25">
        <f t="shared" si="16"/>
      </c>
      <c r="BO26" s="25">
        <f t="shared" si="17"/>
      </c>
      <c r="BP26" s="25">
        <f t="shared" si="18"/>
      </c>
      <c r="BQ26" s="25">
        <f t="shared" si="19"/>
      </c>
      <c r="BR26" s="25">
        <f t="shared" si="20"/>
      </c>
      <c r="BS26" s="25">
        <f t="shared" si="21"/>
      </c>
      <c r="BT26" s="25">
        <f t="shared" si="22"/>
      </c>
      <c r="BU26" s="27">
        <f t="shared" si="23"/>
      </c>
      <c r="BV26" s="25">
        <f t="shared" si="24"/>
      </c>
      <c r="BW26" s="25">
        <f t="shared" si="25"/>
      </c>
      <c r="BX26" s="25">
        <f t="shared" si="26"/>
      </c>
      <c r="BY26" s="25">
        <f t="shared" si="27"/>
      </c>
      <c r="BZ26" s="25">
        <f t="shared" si="28"/>
      </c>
      <c r="CA26" s="25">
        <f t="shared" si="29"/>
      </c>
      <c r="CB26" s="25">
        <f t="shared" si="30"/>
      </c>
      <c r="CC26" s="25">
        <f t="shared" si="31"/>
      </c>
      <c r="CD26" s="25">
        <f t="shared" si="32"/>
      </c>
      <c r="CE26" s="25">
        <f t="shared" si="33"/>
      </c>
      <c r="CF26" s="25">
        <f t="shared" si="34"/>
      </c>
      <c r="CG26" s="25">
        <f t="shared" si="35"/>
      </c>
      <c r="CH26" s="25">
        <f t="shared" si="36"/>
      </c>
      <c r="CI26" s="25">
        <f t="shared" si="37"/>
      </c>
      <c r="CJ26" s="25">
        <f t="shared" si="38"/>
      </c>
      <c r="CK26" s="25">
        <f t="shared" si="39"/>
      </c>
      <c r="CL26" s="25">
        <f t="shared" si="40"/>
      </c>
      <c r="CM26" s="25">
        <f t="shared" si="41"/>
      </c>
      <c r="CN26" s="25">
        <f t="shared" si="42"/>
      </c>
      <c r="CO26" s="25">
        <f t="shared" si="43"/>
      </c>
      <c r="CP26" s="25">
        <f t="shared" si="44"/>
      </c>
      <c r="CQ26" s="25">
        <f t="shared" si="45"/>
      </c>
      <c r="CR26" s="25">
        <f t="shared" si="46"/>
      </c>
      <c r="CS26" s="25">
        <f t="shared" si="47"/>
      </c>
      <c r="CT26" s="25">
        <f t="shared" si="48"/>
      </c>
      <c r="CU26" s="25">
        <f t="shared" si="49"/>
      </c>
      <c r="CV26" s="25">
        <f t="shared" si="50"/>
      </c>
      <c r="CW26" s="25">
        <f t="shared" si="51"/>
      </c>
      <c r="CX26" s="25">
        <f t="shared" si="52"/>
      </c>
      <c r="CY26" s="25">
        <f t="shared" si="53"/>
      </c>
      <c r="CZ26" s="25">
        <f t="shared" si="54"/>
      </c>
      <c r="DA26" s="25">
        <f t="shared" si="55"/>
      </c>
      <c r="DB26" s="25">
        <f t="shared" si="56"/>
      </c>
      <c r="DC26" s="25">
        <f t="shared" si="57"/>
      </c>
      <c r="DD26" s="25">
        <f t="shared" si="58"/>
      </c>
      <c r="DE26" s="25">
        <f t="shared" si="59"/>
      </c>
      <c r="DF26" s="25">
        <f t="shared" si="60"/>
      </c>
      <c r="DG26" s="25">
        <f t="shared" si="61"/>
      </c>
      <c r="DH26" s="25">
        <f t="shared" si="62"/>
      </c>
      <c r="DI26" s="25">
        <f t="shared" si="63"/>
      </c>
      <c r="DJ26" s="25">
        <f t="shared" si="64"/>
      </c>
      <c r="DK26" s="25">
        <f t="shared" si="65"/>
      </c>
      <c r="DL26">
        <f t="shared" si="165"/>
      </c>
      <c r="DM26">
        <f t="shared" si="166"/>
      </c>
      <c r="DN26">
        <f t="shared" si="167"/>
      </c>
      <c r="DO26">
        <f t="shared" si="168"/>
      </c>
      <c r="DP26" s="25">
        <f t="shared" si="66"/>
      </c>
      <c r="DQ26" s="25">
        <f t="shared" si="67"/>
      </c>
      <c r="DR26" s="25">
        <f t="shared" si="68"/>
      </c>
      <c r="DS26" s="25">
        <f t="shared" si="69"/>
      </c>
      <c r="DT26" s="25">
        <f t="shared" si="70"/>
      </c>
      <c r="DU26" s="25">
        <f t="shared" si="71"/>
      </c>
      <c r="DV26" s="25">
        <f t="shared" si="72"/>
      </c>
      <c r="DW26" s="25">
        <f t="shared" si="73"/>
      </c>
      <c r="DX26" s="25">
        <f t="shared" si="74"/>
      </c>
      <c r="DY26" s="25">
        <f t="shared" si="75"/>
      </c>
      <c r="DZ26" s="25">
        <f t="shared" si="76"/>
      </c>
      <c r="EA26" s="25">
        <f t="shared" si="77"/>
      </c>
      <c r="EB26" s="25">
        <f t="shared" si="78"/>
      </c>
      <c r="EC26" s="25">
        <f t="shared" si="79"/>
      </c>
      <c r="ED26" s="25">
        <f t="shared" si="80"/>
      </c>
      <c r="EE26" s="25">
        <f t="shared" si="81"/>
      </c>
      <c r="EF26" s="25">
        <f t="shared" si="82"/>
      </c>
      <c r="EG26" s="25">
        <f t="shared" si="83"/>
      </c>
      <c r="EH26" s="25">
        <f t="shared" si="84"/>
      </c>
      <c r="EI26" s="25">
        <f t="shared" si="85"/>
      </c>
      <c r="EJ26" s="25">
        <f t="shared" si="86"/>
      </c>
      <c r="EK26" s="25">
        <f t="shared" si="87"/>
      </c>
      <c r="EL26" s="25">
        <f t="shared" si="88"/>
      </c>
      <c r="EM26" s="25">
        <f t="shared" si="89"/>
      </c>
      <c r="EN26" s="25">
        <f t="shared" si="90"/>
      </c>
      <c r="EO26" s="25">
        <f t="shared" si="91"/>
      </c>
      <c r="EP26" s="25">
        <f t="shared" si="92"/>
      </c>
      <c r="EQ26" s="25">
        <f t="shared" si="93"/>
      </c>
      <c r="ER26" s="25">
        <f t="shared" si="94"/>
      </c>
      <c r="ES26" s="25">
        <f t="shared" si="95"/>
      </c>
      <c r="ET26" s="25">
        <f t="shared" si="96"/>
      </c>
      <c r="EU26" s="25">
        <f t="shared" si="97"/>
      </c>
      <c r="EV26" s="25">
        <f t="shared" si="98"/>
      </c>
      <c r="EW26" s="25">
        <f t="shared" si="99"/>
      </c>
      <c r="EX26" s="25">
        <f t="shared" si="100"/>
      </c>
      <c r="EY26" s="25">
        <f t="shared" si="101"/>
        <v>15</v>
      </c>
      <c r="EZ26" s="25">
        <f t="shared" si="102"/>
      </c>
      <c r="FA26" s="25">
        <f t="shared" si="103"/>
      </c>
      <c r="FB26" s="25">
        <f t="shared" si="104"/>
      </c>
      <c r="FC26" s="25">
        <f t="shared" si="105"/>
      </c>
      <c r="FD26" s="25">
        <f t="shared" si="106"/>
      </c>
      <c r="FE26" s="25">
        <f t="shared" si="107"/>
      </c>
      <c r="FF26" s="25">
        <f t="shared" si="108"/>
      </c>
      <c r="FG26" s="25">
        <f t="shared" si="109"/>
      </c>
      <c r="FH26" s="25">
        <f t="shared" si="110"/>
      </c>
      <c r="FI26" s="25">
        <f t="shared" si="111"/>
      </c>
      <c r="FJ26" s="25">
        <f t="shared" si="112"/>
      </c>
      <c r="FK26" s="25">
        <f t="shared" si="113"/>
      </c>
      <c r="FL26" s="25">
        <f t="shared" si="114"/>
      </c>
      <c r="FM26" s="25">
        <f t="shared" si="115"/>
      </c>
      <c r="FN26" s="25">
        <f t="shared" si="116"/>
      </c>
      <c r="FO26" s="25">
        <f t="shared" si="117"/>
      </c>
      <c r="FP26" s="25">
        <f t="shared" si="118"/>
      </c>
      <c r="FQ26" s="25">
        <f t="shared" si="119"/>
      </c>
      <c r="FR26" s="25">
        <f t="shared" si="120"/>
      </c>
      <c r="FS26" s="25">
        <f t="shared" si="121"/>
      </c>
      <c r="FT26" s="25">
        <f t="shared" si="122"/>
      </c>
      <c r="FU26" s="25">
        <f t="shared" si="123"/>
      </c>
      <c r="FV26" s="25">
        <f t="shared" si="124"/>
      </c>
      <c r="FW26" s="25">
        <f t="shared" si="125"/>
      </c>
      <c r="FX26" s="25">
        <f t="shared" si="126"/>
      </c>
      <c r="FY26" s="25">
        <f t="shared" si="127"/>
      </c>
      <c r="FZ26" s="25">
        <f t="shared" si="128"/>
      </c>
      <c r="GA26" s="25">
        <f t="shared" si="129"/>
      </c>
      <c r="GB26" s="25">
        <f t="shared" si="130"/>
      </c>
      <c r="GC26" s="25">
        <f t="shared" si="131"/>
      </c>
      <c r="GD26" s="25">
        <f t="shared" si="132"/>
      </c>
      <c r="GE26" s="25">
        <f t="shared" si="133"/>
      </c>
      <c r="GF26" s="25">
        <f t="shared" si="134"/>
      </c>
      <c r="GG26" s="25">
        <f t="shared" si="135"/>
      </c>
      <c r="GH26" s="25">
        <f t="shared" si="136"/>
      </c>
      <c r="GI26" s="25">
        <f t="shared" si="137"/>
      </c>
      <c r="GJ26" s="25">
        <f t="shared" si="138"/>
      </c>
      <c r="GK26" s="25">
        <f t="shared" si="139"/>
      </c>
      <c r="GL26" s="25">
        <f t="shared" si="140"/>
      </c>
      <c r="GM26" s="25">
        <f t="shared" si="141"/>
      </c>
      <c r="GN26" s="25">
        <f t="shared" si="142"/>
      </c>
      <c r="GO26" s="25">
        <f t="shared" si="143"/>
      </c>
      <c r="GP26" s="25">
        <f t="shared" si="144"/>
      </c>
      <c r="GQ26" s="25">
        <f t="shared" si="145"/>
      </c>
      <c r="GR26" s="25">
        <f t="shared" si="146"/>
      </c>
      <c r="GS26" s="25">
        <f t="shared" si="147"/>
      </c>
      <c r="GT26" s="25">
        <f t="shared" si="148"/>
      </c>
      <c r="GU26" s="25">
        <f t="shared" si="149"/>
      </c>
      <c r="GV26" s="25">
        <f t="shared" si="150"/>
      </c>
      <c r="GW26" s="25">
        <f t="shared" si="151"/>
      </c>
      <c r="GX26" s="25">
        <f t="shared" si="152"/>
      </c>
      <c r="GY26" s="25">
        <f t="shared" si="153"/>
      </c>
      <c r="GZ26" s="25">
        <f t="shared" si="154"/>
      </c>
      <c r="HA26" s="25">
        <f t="shared" si="155"/>
      </c>
      <c r="HB26" s="25">
        <f t="shared" si="156"/>
      </c>
      <c r="HC26">
        <f t="shared" si="157"/>
      </c>
      <c r="HD26" t="str">
        <f t="shared" si="158"/>
        <v>15</v>
      </c>
      <c r="HE26">
        <f t="shared" si="159"/>
      </c>
      <c r="HF26">
        <f t="shared" si="160"/>
      </c>
      <c r="HG26" t="str">
        <f t="shared" si="161"/>
        <v>15</v>
      </c>
    </row>
    <row r="27" spans="1:215" ht="22.5" customHeight="1">
      <c r="A27" s="95">
        <f t="shared" si="162"/>
        <v>15342</v>
      </c>
      <c r="B27" s="96">
        <f t="shared" si="162"/>
        <v>15342</v>
      </c>
      <c r="C27" s="97">
        <v>16</v>
      </c>
      <c r="D27" s="98" t="str">
        <f t="shared" si="163"/>
        <v>16</v>
      </c>
      <c r="E27" s="189"/>
      <c r="F27" s="190"/>
      <c r="G27" s="191"/>
      <c r="H27" s="131"/>
      <c r="I27" s="189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67"/>
      <c r="AE27" s="116">
        <f t="shared" si="164"/>
      </c>
      <c r="AF27" s="18">
        <v>1</v>
      </c>
      <c r="AG27" s="19">
        <f t="shared" si="0"/>
      </c>
      <c r="AH27" s="19">
        <f t="shared" si="1"/>
      </c>
      <c r="AI27" s="19">
        <f t="shared" si="2"/>
      </c>
      <c r="AJ27" s="19">
        <f t="shared" si="3"/>
      </c>
      <c r="AK27" s="19">
        <f t="shared" si="4"/>
      </c>
      <c r="AL27" s="19">
        <f t="shared" si="5"/>
      </c>
      <c r="AM27" s="19">
        <f t="shared" si="6"/>
      </c>
      <c r="AN27" s="19">
        <f t="shared" si="7"/>
      </c>
      <c r="AO27" s="20">
        <f t="shared" si="8"/>
      </c>
      <c r="AP27" s="20">
        <f t="shared" si="9"/>
      </c>
      <c r="AQ27" s="20">
        <f t="shared" si="10"/>
      </c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 t="str">
        <f t="shared" si="11"/>
        <v>16</v>
      </c>
      <c r="BJ27" s="25">
        <f t="shared" si="12"/>
      </c>
      <c r="BK27" s="25">
        <f t="shared" si="13"/>
      </c>
      <c r="BL27" s="25">
        <f t="shared" si="14"/>
      </c>
      <c r="BM27" s="25">
        <f t="shared" si="15"/>
      </c>
      <c r="BN27" s="25">
        <f t="shared" si="16"/>
      </c>
      <c r="BO27" s="25">
        <f t="shared" si="17"/>
      </c>
      <c r="BP27" s="25">
        <f t="shared" si="18"/>
      </c>
      <c r="BQ27" s="25">
        <f t="shared" si="19"/>
      </c>
      <c r="BR27" s="25">
        <f t="shared" si="20"/>
      </c>
      <c r="BS27" s="25">
        <f t="shared" si="21"/>
      </c>
      <c r="BT27" s="25">
        <f t="shared" si="22"/>
      </c>
      <c r="BU27" s="27">
        <f t="shared" si="23"/>
      </c>
      <c r="BV27" s="25">
        <f t="shared" si="24"/>
      </c>
      <c r="BW27" s="25">
        <f t="shared" si="25"/>
      </c>
      <c r="BX27" s="25">
        <f t="shared" si="26"/>
      </c>
      <c r="BY27" s="25">
        <f t="shared" si="27"/>
      </c>
      <c r="BZ27" s="25">
        <f t="shared" si="28"/>
      </c>
      <c r="CA27" s="25">
        <f t="shared" si="29"/>
      </c>
      <c r="CB27" s="25">
        <f t="shared" si="30"/>
      </c>
      <c r="CC27" s="25">
        <f t="shared" si="31"/>
      </c>
      <c r="CD27" s="25">
        <f t="shared" si="32"/>
      </c>
      <c r="CE27" s="25">
        <f t="shared" si="33"/>
      </c>
      <c r="CF27" s="25">
        <f t="shared" si="34"/>
      </c>
      <c r="CG27" s="25">
        <f t="shared" si="35"/>
      </c>
      <c r="CH27" s="25">
        <f t="shared" si="36"/>
      </c>
      <c r="CI27" s="25">
        <f t="shared" si="37"/>
      </c>
      <c r="CJ27" s="25">
        <f t="shared" si="38"/>
      </c>
      <c r="CK27" s="25">
        <f t="shared" si="39"/>
      </c>
      <c r="CL27" s="25">
        <f t="shared" si="40"/>
      </c>
      <c r="CM27" s="25">
        <f t="shared" si="41"/>
      </c>
      <c r="CN27" s="25">
        <f t="shared" si="42"/>
      </c>
      <c r="CO27" s="25">
        <f t="shared" si="43"/>
      </c>
      <c r="CP27" s="25">
        <f t="shared" si="44"/>
      </c>
      <c r="CQ27" s="25">
        <f t="shared" si="45"/>
      </c>
      <c r="CR27" s="25">
        <f t="shared" si="46"/>
      </c>
      <c r="CS27" s="25">
        <f t="shared" si="47"/>
      </c>
      <c r="CT27" s="25">
        <f t="shared" si="48"/>
      </c>
      <c r="CU27" s="25">
        <f t="shared" si="49"/>
      </c>
      <c r="CV27" s="25">
        <f t="shared" si="50"/>
      </c>
      <c r="CW27" s="25">
        <f t="shared" si="51"/>
      </c>
      <c r="CX27" s="25">
        <f t="shared" si="52"/>
      </c>
      <c r="CY27" s="25">
        <f t="shared" si="53"/>
      </c>
      <c r="CZ27" s="25">
        <f t="shared" si="54"/>
      </c>
      <c r="DA27" s="25">
        <f t="shared" si="55"/>
      </c>
      <c r="DB27" s="25">
        <f t="shared" si="56"/>
      </c>
      <c r="DC27" s="25">
        <f t="shared" si="57"/>
      </c>
      <c r="DD27" s="25">
        <f t="shared" si="58"/>
      </c>
      <c r="DE27" s="25">
        <f t="shared" si="59"/>
      </c>
      <c r="DF27" s="25">
        <f t="shared" si="60"/>
      </c>
      <c r="DG27" s="25">
        <f t="shared" si="61"/>
      </c>
      <c r="DH27" s="25">
        <f t="shared" si="62"/>
      </c>
      <c r="DI27" s="25">
        <f t="shared" si="63"/>
      </c>
      <c r="DJ27" s="25">
        <f t="shared" si="64"/>
      </c>
      <c r="DK27" s="25">
        <f t="shared" si="65"/>
      </c>
      <c r="DL27" t="str">
        <f t="shared" si="165"/>
        <v>16</v>
      </c>
      <c r="DM27">
        <f t="shared" si="166"/>
      </c>
      <c r="DN27">
        <f t="shared" si="167"/>
      </c>
      <c r="DO27" t="str">
        <f t="shared" si="168"/>
        <v>16</v>
      </c>
      <c r="DP27" s="25">
        <f t="shared" si="66"/>
      </c>
      <c r="DQ27" s="25">
        <f t="shared" si="67"/>
      </c>
      <c r="DR27" s="25">
        <f t="shared" si="68"/>
      </c>
      <c r="DS27" s="25">
        <f t="shared" si="69"/>
      </c>
      <c r="DT27" s="25">
        <f t="shared" si="70"/>
      </c>
      <c r="DU27" s="25">
        <f t="shared" si="71"/>
      </c>
      <c r="DV27" s="25">
        <f t="shared" si="72"/>
      </c>
      <c r="DW27" s="25">
        <f t="shared" si="73"/>
      </c>
      <c r="DX27" s="25">
        <f t="shared" si="74"/>
      </c>
      <c r="DY27" s="25">
        <f t="shared" si="75"/>
      </c>
      <c r="DZ27" s="25">
        <f t="shared" si="76"/>
      </c>
      <c r="EA27" s="25">
        <f t="shared" si="77"/>
      </c>
      <c r="EB27" s="25">
        <f t="shared" si="78"/>
      </c>
      <c r="EC27" s="25">
        <f t="shared" si="79"/>
      </c>
      <c r="ED27" s="25">
        <f t="shared" si="80"/>
      </c>
      <c r="EE27" s="25">
        <f t="shared" si="81"/>
      </c>
      <c r="EF27" s="25">
        <f t="shared" si="82"/>
      </c>
      <c r="EG27" s="25">
        <f t="shared" si="83"/>
      </c>
      <c r="EH27" s="25">
        <f t="shared" si="84"/>
      </c>
      <c r="EI27" s="25">
        <f t="shared" si="85"/>
      </c>
      <c r="EJ27" s="25">
        <f t="shared" si="86"/>
      </c>
      <c r="EK27" s="25">
        <f t="shared" si="87"/>
      </c>
      <c r="EL27" s="25">
        <f t="shared" si="88"/>
      </c>
      <c r="EM27" s="25">
        <f t="shared" si="89"/>
      </c>
      <c r="EN27" s="25">
        <f t="shared" si="90"/>
      </c>
      <c r="EO27" s="25">
        <f t="shared" si="91"/>
      </c>
      <c r="EP27" s="25">
        <f t="shared" si="92"/>
      </c>
      <c r="EQ27" s="25">
        <f t="shared" si="93"/>
      </c>
      <c r="ER27" s="25">
        <f t="shared" si="94"/>
      </c>
      <c r="ES27" s="25">
        <f t="shared" si="95"/>
      </c>
      <c r="ET27" s="25">
        <f t="shared" si="96"/>
      </c>
      <c r="EU27" s="25">
        <f t="shared" si="97"/>
      </c>
      <c r="EV27" s="25">
        <f t="shared" si="98"/>
      </c>
      <c r="EW27" s="25">
        <f t="shared" si="99"/>
      </c>
      <c r="EX27" s="25">
        <f t="shared" si="100"/>
      </c>
      <c r="EY27" s="25">
        <f t="shared" si="101"/>
      </c>
      <c r="EZ27" s="25">
        <f t="shared" si="102"/>
        <v>16</v>
      </c>
      <c r="FA27" s="25">
        <f t="shared" si="103"/>
      </c>
      <c r="FB27" s="25">
        <f t="shared" si="104"/>
      </c>
      <c r="FC27" s="25">
        <f t="shared" si="105"/>
      </c>
      <c r="FD27" s="25">
        <f t="shared" si="106"/>
      </c>
      <c r="FE27" s="25">
        <f t="shared" si="107"/>
      </c>
      <c r="FF27" s="25">
        <f t="shared" si="108"/>
      </c>
      <c r="FG27" s="25">
        <f t="shared" si="109"/>
      </c>
      <c r="FH27" s="25">
        <f t="shared" si="110"/>
      </c>
      <c r="FI27" s="25">
        <f t="shared" si="111"/>
      </c>
      <c r="FJ27" s="25">
        <f t="shared" si="112"/>
      </c>
      <c r="FK27" s="25">
        <f t="shared" si="113"/>
      </c>
      <c r="FL27" s="25">
        <f t="shared" si="114"/>
      </c>
      <c r="FM27" s="25">
        <f t="shared" si="115"/>
      </c>
      <c r="FN27" s="25">
        <f t="shared" si="116"/>
      </c>
      <c r="FO27" s="25">
        <f t="shared" si="117"/>
      </c>
      <c r="FP27" s="25">
        <f t="shared" si="118"/>
      </c>
      <c r="FQ27" s="25">
        <f t="shared" si="119"/>
      </c>
      <c r="FR27" s="25">
        <f t="shared" si="120"/>
      </c>
      <c r="FS27" s="25">
        <f t="shared" si="121"/>
      </c>
      <c r="FT27" s="25">
        <f t="shared" si="122"/>
      </c>
      <c r="FU27" s="25">
        <f t="shared" si="123"/>
      </c>
      <c r="FV27" s="25">
        <f t="shared" si="124"/>
      </c>
      <c r="FW27" s="25">
        <f t="shared" si="125"/>
      </c>
      <c r="FX27" s="25">
        <f t="shared" si="126"/>
      </c>
      <c r="FY27" s="25">
        <f t="shared" si="127"/>
      </c>
      <c r="FZ27" s="25">
        <f t="shared" si="128"/>
      </c>
      <c r="GA27" s="25">
        <f t="shared" si="129"/>
      </c>
      <c r="GB27" s="25">
        <f t="shared" si="130"/>
      </c>
      <c r="GC27" s="25">
        <f t="shared" si="131"/>
      </c>
      <c r="GD27" s="25">
        <f t="shared" si="132"/>
      </c>
      <c r="GE27" s="25">
        <f t="shared" si="133"/>
      </c>
      <c r="GF27" s="25">
        <f t="shared" si="134"/>
      </c>
      <c r="GG27" s="25">
        <f t="shared" si="135"/>
      </c>
      <c r="GH27" s="25">
        <f t="shared" si="136"/>
      </c>
      <c r="GI27" s="25">
        <f t="shared" si="137"/>
      </c>
      <c r="GJ27" s="25">
        <f t="shared" si="138"/>
      </c>
      <c r="GK27" s="25">
        <f t="shared" si="139"/>
      </c>
      <c r="GL27" s="25">
        <f t="shared" si="140"/>
      </c>
      <c r="GM27" s="25">
        <f t="shared" si="141"/>
      </c>
      <c r="GN27" s="25">
        <f t="shared" si="142"/>
      </c>
      <c r="GO27" s="25">
        <f t="shared" si="143"/>
      </c>
      <c r="GP27" s="25">
        <f t="shared" si="144"/>
      </c>
      <c r="GQ27" s="25">
        <f t="shared" si="145"/>
      </c>
      <c r="GR27" s="25">
        <f t="shared" si="146"/>
      </c>
      <c r="GS27" s="25">
        <f t="shared" si="147"/>
      </c>
      <c r="GT27" s="25">
        <f t="shared" si="148"/>
      </c>
      <c r="GU27" s="25">
        <f t="shared" si="149"/>
      </c>
      <c r="GV27" s="25">
        <f t="shared" si="150"/>
      </c>
      <c r="GW27" s="25">
        <f t="shared" si="151"/>
      </c>
      <c r="GX27" s="25">
        <f t="shared" si="152"/>
      </c>
      <c r="GY27" s="25">
        <f t="shared" si="153"/>
      </c>
      <c r="GZ27" s="25">
        <f t="shared" si="154"/>
      </c>
      <c r="HA27" s="25">
        <f t="shared" si="155"/>
      </c>
      <c r="HB27" s="25">
        <f t="shared" si="156"/>
      </c>
      <c r="HC27">
        <f t="shared" si="157"/>
      </c>
      <c r="HD27" t="str">
        <f t="shared" si="158"/>
        <v>16</v>
      </c>
      <c r="HE27">
        <f t="shared" si="159"/>
      </c>
      <c r="HF27">
        <f t="shared" si="160"/>
      </c>
      <c r="HG27" t="str">
        <f t="shared" si="161"/>
        <v>16</v>
      </c>
    </row>
    <row r="28" spans="1:215" ht="22.5" customHeight="1">
      <c r="A28" s="99">
        <f t="shared" si="162"/>
        <v>15707</v>
      </c>
      <c r="B28" s="100">
        <f t="shared" si="162"/>
        <v>15707</v>
      </c>
      <c r="C28" s="101">
        <v>17</v>
      </c>
      <c r="D28" s="102" t="str">
        <f t="shared" si="163"/>
        <v>17</v>
      </c>
      <c r="E28" s="180"/>
      <c r="F28" s="181"/>
      <c r="G28" s="182"/>
      <c r="H28" s="128"/>
      <c r="I28" s="180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60"/>
      <c r="AE28" s="117">
        <f t="shared" si="164"/>
      </c>
      <c r="AF28" s="18"/>
      <c r="AG28" s="19">
        <f t="shared" si="0"/>
      </c>
      <c r="AH28" s="19">
        <f t="shared" si="1"/>
      </c>
      <c r="AI28" s="19">
        <f t="shared" si="2"/>
      </c>
      <c r="AJ28" s="19">
        <f t="shared" si="3"/>
      </c>
      <c r="AK28" s="19">
        <f t="shared" si="4"/>
      </c>
      <c r="AL28" s="19">
        <f t="shared" si="5"/>
      </c>
      <c r="AM28" s="19">
        <f t="shared" si="6"/>
      </c>
      <c r="AN28" s="19">
        <f t="shared" si="7"/>
      </c>
      <c r="AO28" s="20">
        <f t="shared" si="8"/>
      </c>
      <c r="AP28" s="20">
        <f t="shared" si="9"/>
      </c>
      <c r="AQ28" s="20">
        <f t="shared" si="10"/>
      </c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>
        <f t="shared" si="11"/>
      </c>
      <c r="BJ28" s="25" t="str">
        <f t="shared" si="12"/>
        <v>17</v>
      </c>
      <c r="BK28" s="25">
        <f t="shared" si="13"/>
      </c>
      <c r="BL28" s="25">
        <f t="shared" si="14"/>
      </c>
      <c r="BM28" s="25">
        <f t="shared" si="15"/>
      </c>
      <c r="BN28" s="25">
        <f t="shared" si="16"/>
      </c>
      <c r="BO28" s="25">
        <f t="shared" si="17"/>
      </c>
      <c r="BP28" s="25">
        <f t="shared" si="18"/>
      </c>
      <c r="BQ28" s="25">
        <f t="shared" si="19"/>
      </c>
      <c r="BR28" s="25">
        <f t="shared" si="20"/>
      </c>
      <c r="BS28" s="25">
        <f t="shared" si="21"/>
      </c>
      <c r="BT28" s="25">
        <f t="shared" si="22"/>
      </c>
      <c r="BU28" s="27">
        <f t="shared" si="23"/>
      </c>
      <c r="BV28" s="25">
        <f t="shared" si="24"/>
      </c>
      <c r="BW28" s="25">
        <f t="shared" si="25"/>
      </c>
      <c r="BX28" s="25">
        <f t="shared" si="26"/>
      </c>
      <c r="BY28" s="25">
        <f t="shared" si="27"/>
      </c>
      <c r="BZ28" s="25">
        <f t="shared" si="28"/>
      </c>
      <c r="CA28" s="25">
        <f t="shared" si="29"/>
      </c>
      <c r="CB28" s="25">
        <f t="shared" si="30"/>
      </c>
      <c r="CC28" s="25">
        <f t="shared" si="31"/>
      </c>
      <c r="CD28" s="25">
        <f t="shared" si="32"/>
      </c>
      <c r="CE28" s="25">
        <f t="shared" si="33"/>
      </c>
      <c r="CF28" s="25">
        <f t="shared" si="34"/>
      </c>
      <c r="CG28" s="25">
        <f t="shared" si="35"/>
      </c>
      <c r="CH28" s="25">
        <f t="shared" si="36"/>
      </c>
      <c r="CI28" s="25">
        <f t="shared" si="37"/>
      </c>
      <c r="CJ28" s="25">
        <f t="shared" si="38"/>
      </c>
      <c r="CK28" s="25">
        <f t="shared" si="39"/>
      </c>
      <c r="CL28" s="25">
        <f t="shared" si="40"/>
      </c>
      <c r="CM28" s="25">
        <f t="shared" si="41"/>
      </c>
      <c r="CN28" s="25">
        <f t="shared" si="42"/>
      </c>
      <c r="CO28" s="25">
        <f t="shared" si="43"/>
      </c>
      <c r="CP28" s="25">
        <f t="shared" si="44"/>
      </c>
      <c r="CQ28" s="25">
        <f t="shared" si="45"/>
      </c>
      <c r="CR28" s="25">
        <f t="shared" si="46"/>
      </c>
      <c r="CS28" s="25">
        <f t="shared" si="47"/>
      </c>
      <c r="CT28" s="25">
        <f t="shared" si="48"/>
      </c>
      <c r="CU28" s="25">
        <f t="shared" si="49"/>
      </c>
      <c r="CV28" s="25">
        <f t="shared" si="50"/>
      </c>
      <c r="CW28" s="25">
        <f t="shared" si="51"/>
      </c>
      <c r="CX28" s="25">
        <f t="shared" si="52"/>
      </c>
      <c r="CY28" s="25">
        <f t="shared" si="53"/>
      </c>
      <c r="CZ28" s="25">
        <f t="shared" si="54"/>
      </c>
      <c r="DA28" s="25">
        <f t="shared" si="55"/>
      </c>
      <c r="DB28" s="25">
        <f t="shared" si="56"/>
      </c>
      <c r="DC28" s="25">
        <f t="shared" si="57"/>
      </c>
      <c r="DD28" s="25">
        <f t="shared" si="58"/>
      </c>
      <c r="DE28" s="25">
        <f t="shared" si="59"/>
      </c>
      <c r="DF28" s="25">
        <f t="shared" si="60"/>
      </c>
      <c r="DG28" s="25">
        <f t="shared" si="61"/>
      </c>
      <c r="DH28" s="25">
        <f t="shared" si="62"/>
      </c>
      <c r="DI28" s="25">
        <f t="shared" si="63"/>
      </c>
      <c r="DJ28" s="25">
        <f t="shared" si="64"/>
      </c>
      <c r="DK28" s="25">
        <f t="shared" si="65"/>
      </c>
      <c r="DL28" t="str">
        <f t="shared" si="165"/>
        <v>17</v>
      </c>
      <c r="DM28">
        <f t="shared" si="166"/>
      </c>
      <c r="DN28">
        <f t="shared" si="167"/>
      </c>
      <c r="DO28" t="str">
        <f t="shared" si="168"/>
        <v>17</v>
      </c>
      <c r="DP28" s="25">
        <f t="shared" si="66"/>
      </c>
      <c r="DQ28" s="25">
        <f t="shared" si="67"/>
      </c>
      <c r="DR28" s="25">
        <f t="shared" si="68"/>
      </c>
      <c r="DS28" s="25">
        <f t="shared" si="69"/>
      </c>
      <c r="DT28" s="25">
        <f t="shared" si="70"/>
      </c>
      <c r="DU28" s="25">
        <f t="shared" si="71"/>
      </c>
      <c r="DV28" s="25">
        <f t="shared" si="72"/>
      </c>
      <c r="DW28" s="25">
        <f t="shared" si="73"/>
      </c>
      <c r="DX28" s="25">
        <f t="shared" si="74"/>
      </c>
      <c r="DY28" s="25">
        <f t="shared" si="75"/>
      </c>
      <c r="DZ28" s="25">
        <f t="shared" si="76"/>
      </c>
      <c r="EA28" s="25">
        <f t="shared" si="77"/>
      </c>
      <c r="EB28" s="25">
        <f t="shared" si="78"/>
      </c>
      <c r="EC28" s="25">
        <f t="shared" si="79"/>
      </c>
      <c r="ED28" s="25">
        <f t="shared" si="80"/>
      </c>
      <c r="EE28" s="25">
        <f t="shared" si="81"/>
      </c>
      <c r="EF28" s="25">
        <f t="shared" si="82"/>
      </c>
      <c r="EG28" s="25">
        <f t="shared" si="83"/>
      </c>
      <c r="EH28" s="25">
        <f t="shared" si="84"/>
      </c>
      <c r="EI28" s="25">
        <f t="shared" si="85"/>
      </c>
      <c r="EJ28" s="25">
        <f t="shared" si="86"/>
      </c>
      <c r="EK28" s="25">
        <f t="shared" si="87"/>
      </c>
      <c r="EL28" s="25">
        <f t="shared" si="88"/>
      </c>
      <c r="EM28" s="25">
        <f t="shared" si="89"/>
      </c>
      <c r="EN28" s="25">
        <f t="shared" si="90"/>
      </c>
      <c r="EO28" s="25">
        <f t="shared" si="91"/>
      </c>
      <c r="EP28" s="25">
        <f t="shared" si="92"/>
      </c>
      <c r="EQ28" s="25">
        <f t="shared" si="93"/>
      </c>
      <c r="ER28" s="25">
        <f t="shared" si="94"/>
      </c>
      <c r="ES28" s="25">
        <f t="shared" si="95"/>
      </c>
      <c r="ET28" s="25">
        <f t="shared" si="96"/>
      </c>
      <c r="EU28" s="25">
        <f t="shared" si="97"/>
      </c>
      <c r="EV28" s="25">
        <f t="shared" si="98"/>
      </c>
      <c r="EW28" s="25">
        <f t="shared" si="99"/>
      </c>
      <c r="EX28" s="25">
        <f t="shared" si="100"/>
      </c>
      <c r="EY28" s="25">
        <f t="shared" si="101"/>
      </c>
      <c r="EZ28" s="25">
        <f t="shared" si="102"/>
      </c>
      <c r="FA28" s="25">
        <f t="shared" si="103"/>
        <v>17</v>
      </c>
      <c r="FB28" s="25">
        <f t="shared" si="104"/>
      </c>
      <c r="FC28" s="25">
        <f t="shared" si="105"/>
      </c>
      <c r="FD28" s="25">
        <f t="shared" si="106"/>
      </c>
      <c r="FE28" s="25">
        <f t="shared" si="107"/>
      </c>
      <c r="FF28" s="25">
        <f t="shared" si="108"/>
      </c>
      <c r="FG28" s="25">
        <f t="shared" si="109"/>
      </c>
      <c r="FH28" s="25">
        <f t="shared" si="110"/>
      </c>
      <c r="FI28" s="25">
        <f t="shared" si="111"/>
      </c>
      <c r="FJ28" s="25">
        <f t="shared" si="112"/>
      </c>
      <c r="FK28" s="25">
        <f t="shared" si="113"/>
      </c>
      <c r="FL28" s="25">
        <f t="shared" si="114"/>
      </c>
      <c r="FM28" s="25">
        <f t="shared" si="115"/>
      </c>
      <c r="FN28" s="25">
        <f t="shared" si="116"/>
      </c>
      <c r="FO28" s="25">
        <f t="shared" si="117"/>
      </c>
      <c r="FP28" s="25">
        <f t="shared" si="118"/>
      </c>
      <c r="FQ28" s="25">
        <f t="shared" si="119"/>
      </c>
      <c r="FR28" s="25">
        <f t="shared" si="120"/>
      </c>
      <c r="FS28" s="25">
        <f t="shared" si="121"/>
      </c>
      <c r="FT28" s="25">
        <f t="shared" si="122"/>
      </c>
      <c r="FU28" s="25">
        <f t="shared" si="123"/>
      </c>
      <c r="FV28" s="25">
        <f t="shared" si="124"/>
      </c>
      <c r="FW28" s="25">
        <f t="shared" si="125"/>
      </c>
      <c r="FX28" s="25">
        <f t="shared" si="126"/>
      </c>
      <c r="FY28" s="25">
        <f t="shared" si="127"/>
      </c>
      <c r="FZ28" s="25">
        <f t="shared" si="128"/>
      </c>
      <c r="GA28" s="25">
        <f t="shared" si="129"/>
      </c>
      <c r="GB28" s="25">
        <f t="shared" si="130"/>
      </c>
      <c r="GC28" s="25">
        <f t="shared" si="131"/>
      </c>
      <c r="GD28" s="25">
        <f t="shared" si="132"/>
      </c>
      <c r="GE28" s="25">
        <f t="shared" si="133"/>
      </c>
      <c r="GF28" s="25">
        <f t="shared" si="134"/>
      </c>
      <c r="GG28" s="25">
        <f t="shared" si="135"/>
      </c>
      <c r="GH28" s="25">
        <f t="shared" si="136"/>
      </c>
      <c r="GI28" s="25">
        <f t="shared" si="137"/>
      </c>
      <c r="GJ28" s="25">
        <f t="shared" si="138"/>
      </c>
      <c r="GK28" s="25">
        <f t="shared" si="139"/>
      </c>
      <c r="GL28" s="25">
        <f t="shared" si="140"/>
      </c>
      <c r="GM28" s="25">
        <f t="shared" si="141"/>
      </c>
      <c r="GN28" s="25">
        <f t="shared" si="142"/>
      </c>
      <c r="GO28" s="25">
        <f t="shared" si="143"/>
      </c>
      <c r="GP28" s="25">
        <f t="shared" si="144"/>
      </c>
      <c r="GQ28" s="25">
        <f t="shared" si="145"/>
      </c>
      <c r="GR28" s="25">
        <f t="shared" si="146"/>
      </c>
      <c r="GS28" s="25">
        <f t="shared" si="147"/>
      </c>
      <c r="GT28" s="25">
        <f t="shared" si="148"/>
      </c>
      <c r="GU28" s="25">
        <f t="shared" si="149"/>
      </c>
      <c r="GV28" s="25">
        <f t="shared" si="150"/>
      </c>
      <c r="GW28" s="25">
        <f t="shared" si="151"/>
      </c>
      <c r="GX28" s="25">
        <f t="shared" si="152"/>
      </c>
      <c r="GY28" s="25">
        <f t="shared" si="153"/>
      </c>
      <c r="GZ28" s="25">
        <f t="shared" si="154"/>
      </c>
      <c r="HA28" s="25">
        <f t="shared" si="155"/>
      </c>
      <c r="HB28" s="25">
        <f t="shared" si="156"/>
      </c>
      <c r="HC28">
        <f t="shared" si="157"/>
      </c>
      <c r="HD28" t="str">
        <f t="shared" si="158"/>
        <v>17</v>
      </c>
      <c r="HE28">
        <f t="shared" si="159"/>
      </c>
      <c r="HF28">
        <f t="shared" si="160"/>
      </c>
      <c r="HG28" t="str">
        <f t="shared" si="161"/>
        <v>17</v>
      </c>
    </row>
    <row r="29" spans="1:215" ht="22.5" customHeight="1">
      <c r="A29" s="103">
        <f t="shared" si="162"/>
        <v>16072</v>
      </c>
      <c r="B29" s="104">
        <f t="shared" si="162"/>
        <v>16072</v>
      </c>
      <c r="C29" s="105">
        <v>18</v>
      </c>
      <c r="D29" s="106" t="str">
        <f t="shared" si="163"/>
        <v>18</v>
      </c>
      <c r="E29" s="169"/>
      <c r="F29" s="170"/>
      <c r="G29" s="171"/>
      <c r="H29" s="129"/>
      <c r="I29" s="169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56"/>
      <c r="AE29" s="118">
        <f t="shared" si="164"/>
      </c>
      <c r="AF29" s="18">
        <v>1</v>
      </c>
      <c r="AG29" s="19">
        <f t="shared" si="0"/>
      </c>
      <c r="AH29" s="19">
        <f t="shared" si="1"/>
      </c>
      <c r="AI29" s="19">
        <f t="shared" si="2"/>
      </c>
      <c r="AJ29" s="19">
        <f t="shared" si="3"/>
      </c>
      <c r="AK29" s="19">
        <f t="shared" si="4"/>
      </c>
      <c r="AL29" s="19">
        <f t="shared" si="5"/>
      </c>
      <c r="AM29" s="19">
        <f t="shared" si="6"/>
      </c>
      <c r="AN29" s="19">
        <f t="shared" si="7"/>
      </c>
      <c r="AO29" s="20">
        <f t="shared" si="8"/>
      </c>
      <c r="AP29" s="20">
        <f t="shared" si="9"/>
      </c>
      <c r="AQ29" s="20">
        <f t="shared" si="10"/>
      </c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>
        <f t="shared" si="11"/>
      </c>
      <c r="BJ29" s="25">
        <f t="shared" si="12"/>
      </c>
      <c r="BK29" s="25" t="str">
        <f t="shared" si="13"/>
        <v>18</v>
      </c>
      <c r="BL29" s="25">
        <f t="shared" si="14"/>
      </c>
      <c r="BM29" s="25">
        <f t="shared" si="15"/>
      </c>
      <c r="BN29" s="25">
        <f t="shared" si="16"/>
      </c>
      <c r="BO29" s="25">
        <f t="shared" si="17"/>
      </c>
      <c r="BP29" s="25">
        <f t="shared" si="18"/>
      </c>
      <c r="BQ29" s="25">
        <f t="shared" si="19"/>
      </c>
      <c r="BR29" s="25">
        <f t="shared" si="20"/>
      </c>
      <c r="BS29" s="25">
        <f t="shared" si="21"/>
      </c>
      <c r="BT29" s="25">
        <f t="shared" si="22"/>
      </c>
      <c r="BU29" s="27">
        <f t="shared" si="23"/>
      </c>
      <c r="BV29" s="25">
        <f t="shared" si="24"/>
      </c>
      <c r="BW29" s="25">
        <f t="shared" si="25"/>
      </c>
      <c r="BX29" s="25">
        <f t="shared" si="26"/>
      </c>
      <c r="BY29" s="25">
        <f t="shared" si="27"/>
      </c>
      <c r="BZ29" s="25">
        <f t="shared" si="28"/>
      </c>
      <c r="CA29" s="25">
        <f t="shared" si="29"/>
      </c>
      <c r="CB29" s="25">
        <f t="shared" si="30"/>
      </c>
      <c r="CC29" s="25">
        <f t="shared" si="31"/>
      </c>
      <c r="CD29" s="25">
        <f t="shared" si="32"/>
      </c>
      <c r="CE29" s="25">
        <f t="shared" si="33"/>
      </c>
      <c r="CF29" s="25">
        <f t="shared" si="34"/>
      </c>
      <c r="CG29" s="25">
        <f t="shared" si="35"/>
      </c>
      <c r="CH29" s="25">
        <f t="shared" si="36"/>
      </c>
      <c r="CI29" s="25">
        <f t="shared" si="37"/>
      </c>
      <c r="CJ29" s="25">
        <f t="shared" si="38"/>
      </c>
      <c r="CK29" s="25">
        <f t="shared" si="39"/>
      </c>
      <c r="CL29" s="25">
        <f t="shared" si="40"/>
      </c>
      <c r="CM29" s="25">
        <f t="shared" si="41"/>
      </c>
      <c r="CN29" s="25">
        <f t="shared" si="42"/>
      </c>
      <c r="CO29" s="25">
        <f t="shared" si="43"/>
      </c>
      <c r="CP29" s="25">
        <f t="shared" si="44"/>
      </c>
      <c r="CQ29" s="25">
        <f t="shared" si="45"/>
      </c>
      <c r="CR29" s="25">
        <f t="shared" si="46"/>
      </c>
      <c r="CS29" s="25">
        <f t="shared" si="47"/>
      </c>
      <c r="CT29" s="25">
        <f t="shared" si="48"/>
      </c>
      <c r="CU29" s="25">
        <f t="shared" si="49"/>
      </c>
      <c r="CV29" s="25">
        <f t="shared" si="50"/>
      </c>
      <c r="CW29" s="25">
        <f t="shared" si="51"/>
      </c>
      <c r="CX29" s="25">
        <f t="shared" si="52"/>
      </c>
      <c r="CY29" s="25">
        <f t="shared" si="53"/>
      </c>
      <c r="CZ29" s="25">
        <f t="shared" si="54"/>
      </c>
      <c r="DA29" s="25">
        <f t="shared" si="55"/>
      </c>
      <c r="DB29" s="25">
        <f t="shared" si="56"/>
      </c>
      <c r="DC29" s="25">
        <f t="shared" si="57"/>
      </c>
      <c r="DD29" s="25">
        <f t="shared" si="58"/>
      </c>
      <c r="DE29" s="25">
        <f t="shared" si="59"/>
      </c>
      <c r="DF29" s="25">
        <f t="shared" si="60"/>
      </c>
      <c r="DG29" s="25">
        <f t="shared" si="61"/>
      </c>
      <c r="DH29" s="25">
        <f t="shared" si="62"/>
      </c>
      <c r="DI29" s="25">
        <f t="shared" si="63"/>
      </c>
      <c r="DJ29" s="25">
        <f t="shared" si="64"/>
      </c>
      <c r="DK29" s="25">
        <f t="shared" si="65"/>
      </c>
      <c r="DL29" t="str">
        <f t="shared" si="165"/>
        <v>18</v>
      </c>
      <c r="DM29">
        <f t="shared" si="166"/>
      </c>
      <c r="DN29">
        <f t="shared" si="167"/>
      </c>
      <c r="DO29" t="str">
        <f t="shared" si="168"/>
        <v>18</v>
      </c>
      <c r="DP29" s="25">
        <f t="shared" si="66"/>
      </c>
      <c r="DQ29" s="25">
        <f t="shared" si="67"/>
      </c>
      <c r="DR29" s="25">
        <f t="shared" si="68"/>
      </c>
      <c r="DS29" s="25">
        <f t="shared" si="69"/>
      </c>
      <c r="DT29" s="25">
        <f t="shared" si="70"/>
      </c>
      <c r="DU29" s="25">
        <f t="shared" si="71"/>
      </c>
      <c r="DV29" s="25">
        <f t="shared" si="72"/>
      </c>
      <c r="DW29" s="25">
        <f t="shared" si="73"/>
      </c>
      <c r="DX29" s="25">
        <f t="shared" si="74"/>
      </c>
      <c r="DY29" s="25">
        <f t="shared" si="75"/>
      </c>
      <c r="DZ29" s="25">
        <f t="shared" si="76"/>
      </c>
      <c r="EA29" s="25">
        <f t="shared" si="77"/>
      </c>
      <c r="EB29" s="25">
        <f t="shared" si="78"/>
      </c>
      <c r="EC29" s="25">
        <f t="shared" si="79"/>
      </c>
      <c r="ED29" s="25">
        <f t="shared" si="80"/>
      </c>
      <c r="EE29" s="25">
        <f t="shared" si="81"/>
      </c>
      <c r="EF29" s="25">
        <f t="shared" si="82"/>
      </c>
      <c r="EG29" s="25">
        <f t="shared" si="83"/>
      </c>
      <c r="EH29" s="25">
        <f t="shared" si="84"/>
      </c>
      <c r="EI29" s="25">
        <f t="shared" si="85"/>
      </c>
      <c r="EJ29" s="25">
        <f t="shared" si="86"/>
      </c>
      <c r="EK29" s="25">
        <f t="shared" si="87"/>
      </c>
      <c r="EL29" s="25">
        <f t="shared" si="88"/>
      </c>
      <c r="EM29" s="25">
        <f t="shared" si="89"/>
      </c>
      <c r="EN29" s="25">
        <f t="shared" si="90"/>
      </c>
      <c r="EO29" s="25">
        <f t="shared" si="91"/>
      </c>
      <c r="EP29" s="25">
        <f t="shared" si="92"/>
      </c>
      <c r="EQ29" s="25">
        <f t="shared" si="93"/>
      </c>
      <c r="ER29" s="25">
        <f t="shared" si="94"/>
      </c>
      <c r="ES29" s="25">
        <f t="shared" si="95"/>
      </c>
      <c r="ET29" s="25">
        <f t="shared" si="96"/>
      </c>
      <c r="EU29" s="25">
        <f t="shared" si="97"/>
      </c>
      <c r="EV29" s="25">
        <f t="shared" si="98"/>
      </c>
      <c r="EW29" s="25">
        <f t="shared" si="99"/>
      </c>
      <c r="EX29" s="25">
        <f t="shared" si="100"/>
      </c>
      <c r="EY29" s="25">
        <f t="shared" si="101"/>
      </c>
      <c r="EZ29" s="25">
        <f t="shared" si="102"/>
      </c>
      <c r="FA29" s="25">
        <f t="shared" si="103"/>
      </c>
      <c r="FB29" s="25">
        <f t="shared" si="104"/>
        <v>18</v>
      </c>
      <c r="FC29" s="25">
        <f t="shared" si="105"/>
      </c>
      <c r="FD29" s="25">
        <f t="shared" si="106"/>
      </c>
      <c r="FE29" s="25">
        <f t="shared" si="107"/>
      </c>
      <c r="FF29" s="25">
        <f t="shared" si="108"/>
      </c>
      <c r="FG29" s="25">
        <f t="shared" si="109"/>
      </c>
      <c r="FH29" s="25">
        <f t="shared" si="110"/>
      </c>
      <c r="FI29" s="25">
        <f t="shared" si="111"/>
      </c>
      <c r="FJ29" s="25">
        <f t="shared" si="112"/>
      </c>
      <c r="FK29" s="25">
        <f t="shared" si="113"/>
      </c>
      <c r="FL29" s="25">
        <f t="shared" si="114"/>
      </c>
      <c r="FM29" s="25">
        <f t="shared" si="115"/>
      </c>
      <c r="FN29" s="25">
        <f t="shared" si="116"/>
      </c>
      <c r="FO29" s="25">
        <f t="shared" si="117"/>
      </c>
      <c r="FP29" s="25">
        <f t="shared" si="118"/>
      </c>
      <c r="FQ29" s="25">
        <f t="shared" si="119"/>
      </c>
      <c r="FR29" s="25">
        <f t="shared" si="120"/>
      </c>
      <c r="FS29" s="25">
        <f t="shared" si="121"/>
      </c>
      <c r="FT29" s="25">
        <f t="shared" si="122"/>
      </c>
      <c r="FU29" s="25">
        <f t="shared" si="123"/>
      </c>
      <c r="FV29" s="25">
        <f t="shared" si="124"/>
      </c>
      <c r="FW29" s="25">
        <f t="shared" si="125"/>
      </c>
      <c r="FX29" s="25">
        <f t="shared" si="126"/>
      </c>
      <c r="FY29" s="25">
        <f t="shared" si="127"/>
      </c>
      <c r="FZ29" s="25">
        <f t="shared" si="128"/>
      </c>
      <c r="GA29" s="25">
        <f t="shared" si="129"/>
      </c>
      <c r="GB29" s="25">
        <f t="shared" si="130"/>
      </c>
      <c r="GC29" s="25">
        <f t="shared" si="131"/>
      </c>
      <c r="GD29" s="25">
        <f t="shared" si="132"/>
      </c>
      <c r="GE29" s="25">
        <f t="shared" si="133"/>
      </c>
      <c r="GF29" s="25">
        <f t="shared" si="134"/>
      </c>
      <c r="GG29" s="25">
        <f t="shared" si="135"/>
      </c>
      <c r="GH29" s="25">
        <f t="shared" si="136"/>
      </c>
      <c r="GI29" s="25">
        <f t="shared" si="137"/>
      </c>
      <c r="GJ29" s="25">
        <f t="shared" si="138"/>
      </c>
      <c r="GK29" s="25">
        <f t="shared" si="139"/>
      </c>
      <c r="GL29" s="25">
        <f t="shared" si="140"/>
      </c>
      <c r="GM29" s="25">
        <f t="shared" si="141"/>
      </c>
      <c r="GN29" s="25">
        <f t="shared" si="142"/>
      </c>
      <c r="GO29" s="25">
        <f t="shared" si="143"/>
      </c>
      <c r="GP29" s="25">
        <f t="shared" si="144"/>
      </c>
      <c r="GQ29" s="25">
        <f t="shared" si="145"/>
      </c>
      <c r="GR29" s="25">
        <f t="shared" si="146"/>
      </c>
      <c r="GS29" s="25">
        <f t="shared" si="147"/>
      </c>
      <c r="GT29" s="25">
        <f t="shared" si="148"/>
      </c>
      <c r="GU29" s="25">
        <f t="shared" si="149"/>
      </c>
      <c r="GV29" s="25">
        <f t="shared" si="150"/>
      </c>
      <c r="GW29" s="25">
        <f t="shared" si="151"/>
      </c>
      <c r="GX29" s="25">
        <f t="shared" si="152"/>
      </c>
      <c r="GY29" s="25">
        <f t="shared" si="153"/>
      </c>
      <c r="GZ29" s="25">
        <f t="shared" si="154"/>
      </c>
      <c r="HA29" s="25">
        <f t="shared" si="155"/>
      </c>
      <c r="HB29" s="25">
        <f t="shared" si="156"/>
      </c>
      <c r="HC29">
        <f t="shared" si="157"/>
      </c>
      <c r="HD29" t="str">
        <f t="shared" si="158"/>
        <v>18</v>
      </c>
      <c r="HE29">
        <f t="shared" si="159"/>
      </c>
      <c r="HF29">
        <f t="shared" si="160"/>
      </c>
      <c r="HG29" t="str">
        <f t="shared" si="161"/>
        <v>18</v>
      </c>
    </row>
    <row r="30" spans="1:215" ht="22.5" customHeight="1">
      <c r="A30" s="107">
        <f t="shared" si="162"/>
        <v>16438</v>
      </c>
      <c r="B30" s="108">
        <f t="shared" si="162"/>
        <v>16438</v>
      </c>
      <c r="C30" s="109">
        <v>19</v>
      </c>
      <c r="D30" s="110" t="str">
        <f t="shared" si="163"/>
        <v>19</v>
      </c>
      <c r="E30" s="185"/>
      <c r="F30" s="186"/>
      <c r="G30" s="187"/>
      <c r="H30" s="130"/>
      <c r="I30" s="185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63"/>
      <c r="AE30" s="119">
        <f t="shared" si="164"/>
      </c>
      <c r="AF30" s="18"/>
      <c r="AG30" s="19">
        <f t="shared" si="0"/>
      </c>
      <c r="AH30" s="19">
        <f t="shared" si="1"/>
      </c>
      <c r="AI30" s="19">
        <f t="shared" si="2"/>
      </c>
      <c r="AJ30" s="19">
        <f t="shared" si="3"/>
      </c>
      <c r="AK30" s="19">
        <f t="shared" si="4"/>
      </c>
      <c r="AL30" s="19">
        <f t="shared" si="5"/>
      </c>
      <c r="AM30" s="19">
        <f t="shared" si="6"/>
      </c>
      <c r="AN30" s="19">
        <f t="shared" si="7"/>
      </c>
      <c r="AO30" s="20">
        <f t="shared" si="8"/>
      </c>
      <c r="AP30" s="20">
        <f t="shared" si="9"/>
      </c>
      <c r="AQ30" s="20">
        <f t="shared" si="10"/>
      </c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>
        <f t="shared" si="11"/>
      </c>
      <c r="BJ30" s="25">
        <f t="shared" si="12"/>
      </c>
      <c r="BK30" s="25">
        <f t="shared" si="13"/>
      </c>
      <c r="BL30" s="25" t="str">
        <f t="shared" si="14"/>
        <v>19</v>
      </c>
      <c r="BM30" s="25">
        <f t="shared" si="15"/>
      </c>
      <c r="BN30" s="25">
        <f t="shared" si="16"/>
      </c>
      <c r="BO30" s="25">
        <f t="shared" si="17"/>
      </c>
      <c r="BP30" s="25">
        <f t="shared" si="18"/>
      </c>
      <c r="BQ30" s="25">
        <f t="shared" si="19"/>
      </c>
      <c r="BR30" s="25">
        <f t="shared" si="20"/>
      </c>
      <c r="BS30" s="25">
        <f t="shared" si="21"/>
      </c>
      <c r="BT30" s="25">
        <f t="shared" si="22"/>
      </c>
      <c r="BU30" s="27">
        <f t="shared" si="23"/>
      </c>
      <c r="BV30" s="25">
        <f t="shared" si="24"/>
      </c>
      <c r="BW30" s="25">
        <f t="shared" si="25"/>
      </c>
      <c r="BX30" s="25">
        <f t="shared" si="26"/>
      </c>
      <c r="BY30" s="25">
        <f t="shared" si="27"/>
      </c>
      <c r="BZ30" s="25">
        <f t="shared" si="28"/>
      </c>
      <c r="CA30" s="25">
        <f t="shared" si="29"/>
      </c>
      <c r="CB30" s="25">
        <f t="shared" si="30"/>
      </c>
      <c r="CC30" s="25">
        <f t="shared" si="31"/>
      </c>
      <c r="CD30" s="25">
        <f t="shared" si="32"/>
      </c>
      <c r="CE30" s="25">
        <f t="shared" si="33"/>
      </c>
      <c r="CF30" s="25">
        <f t="shared" si="34"/>
      </c>
      <c r="CG30" s="25">
        <f t="shared" si="35"/>
      </c>
      <c r="CH30" s="25">
        <f t="shared" si="36"/>
      </c>
      <c r="CI30" s="25">
        <f t="shared" si="37"/>
      </c>
      <c r="CJ30" s="25">
        <f t="shared" si="38"/>
      </c>
      <c r="CK30" s="25">
        <f t="shared" si="39"/>
      </c>
      <c r="CL30" s="25">
        <f t="shared" si="40"/>
      </c>
      <c r="CM30" s="25">
        <f t="shared" si="41"/>
      </c>
      <c r="CN30" s="25">
        <f t="shared" si="42"/>
      </c>
      <c r="CO30" s="25">
        <f t="shared" si="43"/>
      </c>
      <c r="CP30" s="25">
        <f t="shared" si="44"/>
      </c>
      <c r="CQ30" s="25">
        <f t="shared" si="45"/>
      </c>
      <c r="CR30" s="25">
        <f t="shared" si="46"/>
      </c>
      <c r="CS30" s="25">
        <f t="shared" si="47"/>
      </c>
      <c r="CT30" s="25">
        <f t="shared" si="48"/>
      </c>
      <c r="CU30" s="25">
        <f t="shared" si="49"/>
      </c>
      <c r="CV30" s="25">
        <f t="shared" si="50"/>
      </c>
      <c r="CW30" s="25">
        <f t="shared" si="51"/>
      </c>
      <c r="CX30" s="25">
        <f t="shared" si="52"/>
      </c>
      <c r="CY30" s="25">
        <f t="shared" si="53"/>
      </c>
      <c r="CZ30" s="25">
        <f t="shared" si="54"/>
      </c>
      <c r="DA30" s="25">
        <f t="shared" si="55"/>
      </c>
      <c r="DB30" s="25">
        <f t="shared" si="56"/>
      </c>
      <c r="DC30" s="25">
        <f t="shared" si="57"/>
      </c>
      <c r="DD30" s="25">
        <f t="shared" si="58"/>
      </c>
      <c r="DE30" s="25">
        <f t="shared" si="59"/>
      </c>
      <c r="DF30" s="25">
        <f t="shared" si="60"/>
      </c>
      <c r="DG30" s="25">
        <f t="shared" si="61"/>
      </c>
      <c r="DH30" s="25">
        <f t="shared" si="62"/>
      </c>
      <c r="DI30" s="25">
        <f t="shared" si="63"/>
      </c>
      <c r="DJ30" s="25">
        <f t="shared" si="64"/>
      </c>
      <c r="DK30" s="25">
        <f t="shared" si="65"/>
      </c>
      <c r="DL30" t="str">
        <f t="shared" si="165"/>
        <v>19</v>
      </c>
      <c r="DM30">
        <f t="shared" si="166"/>
      </c>
      <c r="DN30">
        <f t="shared" si="167"/>
      </c>
      <c r="DO30" t="str">
        <f t="shared" si="168"/>
        <v>19</v>
      </c>
      <c r="DP30" s="25">
        <f t="shared" si="66"/>
      </c>
      <c r="DQ30" s="25">
        <f t="shared" si="67"/>
      </c>
      <c r="DR30" s="25">
        <f t="shared" si="68"/>
      </c>
      <c r="DS30" s="25">
        <f t="shared" si="69"/>
      </c>
      <c r="DT30" s="25">
        <f t="shared" si="70"/>
      </c>
      <c r="DU30" s="25">
        <f t="shared" si="71"/>
      </c>
      <c r="DV30" s="25">
        <f t="shared" si="72"/>
      </c>
      <c r="DW30" s="25">
        <f t="shared" si="73"/>
      </c>
      <c r="DX30" s="25">
        <f t="shared" si="74"/>
      </c>
      <c r="DY30" s="25">
        <f t="shared" si="75"/>
      </c>
      <c r="DZ30" s="25">
        <f t="shared" si="76"/>
      </c>
      <c r="EA30" s="25">
        <f t="shared" si="77"/>
      </c>
      <c r="EB30" s="25">
        <f t="shared" si="78"/>
      </c>
      <c r="EC30" s="25">
        <f t="shared" si="79"/>
      </c>
      <c r="ED30" s="25">
        <f t="shared" si="80"/>
      </c>
      <c r="EE30" s="25">
        <f t="shared" si="81"/>
      </c>
      <c r="EF30" s="25">
        <f t="shared" si="82"/>
      </c>
      <c r="EG30" s="25">
        <f t="shared" si="83"/>
      </c>
      <c r="EH30" s="25">
        <f t="shared" si="84"/>
      </c>
      <c r="EI30" s="25">
        <f t="shared" si="85"/>
      </c>
      <c r="EJ30" s="25">
        <f t="shared" si="86"/>
      </c>
      <c r="EK30" s="25">
        <f t="shared" si="87"/>
      </c>
      <c r="EL30" s="25">
        <f t="shared" si="88"/>
      </c>
      <c r="EM30" s="25">
        <f t="shared" si="89"/>
      </c>
      <c r="EN30" s="25">
        <f t="shared" si="90"/>
      </c>
      <c r="EO30" s="25">
        <f t="shared" si="91"/>
      </c>
      <c r="EP30" s="25">
        <f t="shared" si="92"/>
      </c>
      <c r="EQ30" s="25">
        <f t="shared" si="93"/>
      </c>
      <c r="ER30" s="25">
        <f t="shared" si="94"/>
      </c>
      <c r="ES30" s="25">
        <f t="shared" si="95"/>
      </c>
      <c r="ET30" s="25">
        <f t="shared" si="96"/>
      </c>
      <c r="EU30" s="25">
        <f t="shared" si="97"/>
      </c>
      <c r="EV30" s="25">
        <f t="shared" si="98"/>
      </c>
      <c r="EW30" s="25">
        <f t="shared" si="99"/>
      </c>
      <c r="EX30" s="25">
        <f t="shared" si="100"/>
      </c>
      <c r="EY30" s="25">
        <f t="shared" si="101"/>
      </c>
      <c r="EZ30" s="25">
        <f t="shared" si="102"/>
      </c>
      <c r="FA30" s="25">
        <f t="shared" si="103"/>
      </c>
      <c r="FB30" s="25">
        <f t="shared" si="104"/>
      </c>
      <c r="FC30" s="25">
        <f t="shared" si="105"/>
        <v>19</v>
      </c>
      <c r="FD30" s="25">
        <f t="shared" si="106"/>
      </c>
      <c r="FE30" s="25">
        <f t="shared" si="107"/>
      </c>
      <c r="FF30" s="25">
        <f t="shared" si="108"/>
      </c>
      <c r="FG30" s="25">
        <f t="shared" si="109"/>
      </c>
      <c r="FH30" s="25">
        <f t="shared" si="110"/>
      </c>
      <c r="FI30" s="25">
        <f t="shared" si="111"/>
      </c>
      <c r="FJ30" s="25">
        <f t="shared" si="112"/>
      </c>
      <c r="FK30" s="25">
        <f t="shared" si="113"/>
      </c>
      <c r="FL30" s="25">
        <f t="shared" si="114"/>
      </c>
      <c r="FM30" s="25">
        <f t="shared" si="115"/>
      </c>
      <c r="FN30" s="25">
        <f t="shared" si="116"/>
      </c>
      <c r="FO30" s="25">
        <f t="shared" si="117"/>
      </c>
      <c r="FP30" s="25">
        <f t="shared" si="118"/>
      </c>
      <c r="FQ30" s="25">
        <f t="shared" si="119"/>
      </c>
      <c r="FR30" s="25">
        <f t="shared" si="120"/>
      </c>
      <c r="FS30" s="25">
        <f t="shared" si="121"/>
      </c>
      <c r="FT30" s="25">
        <f t="shared" si="122"/>
      </c>
      <c r="FU30" s="25">
        <f t="shared" si="123"/>
      </c>
      <c r="FV30" s="25">
        <f t="shared" si="124"/>
      </c>
      <c r="FW30" s="25">
        <f t="shared" si="125"/>
      </c>
      <c r="FX30" s="25">
        <f t="shared" si="126"/>
      </c>
      <c r="FY30" s="25">
        <f t="shared" si="127"/>
      </c>
      <c r="FZ30" s="25">
        <f t="shared" si="128"/>
      </c>
      <c r="GA30" s="25">
        <f t="shared" si="129"/>
      </c>
      <c r="GB30" s="25">
        <f t="shared" si="130"/>
      </c>
      <c r="GC30" s="25">
        <f t="shared" si="131"/>
      </c>
      <c r="GD30" s="25">
        <f t="shared" si="132"/>
      </c>
      <c r="GE30" s="25">
        <f t="shared" si="133"/>
      </c>
      <c r="GF30" s="25">
        <f t="shared" si="134"/>
      </c>
      <c r="GG30" s="25">
        <f t="shared" si="135"/>
      </c>
      <c r="GH30" s="25">
        <f t="shared" si="136"/>
      </c>
      <c r="GI30" s="25">
        <f t="shared" si="137"/>
      </c>
      <c r="GJ30" s="25">
        <f t="shared" si="138"/>
      </c>
      <c r="GK30" s="25">
        <f t="shared" si="139"/>
      </c>
      <c r="GL30" s="25">
        <f t="shared" si="140"/>
      </c>
      <c r="GM30" s="25">
        <f t="shared" si="141"/>
      </c>
      <c r="GN30" s="25">
        <f t="shared" si="142"/>
      </c>
      <c r="GO30" s="25">
        <f t="shared" si="143"/>
      </c>
      <c r="GP30" s="25">
        <f t="shared" si="144"/>
      </c>
      <c r="GQ30" s="25">
        <f t="shared" si="145"/>
      </c>
      <c r="GR30" s="25">
        <f t="shared" si="146"/>
      </c>
      <c r="GS30" s="25">
        <f t="shared" si="147"/>
      </c>
      <c r="GT30" s="25">
        <f t="shared" si="148"/>
      </c>
      <c r="GU30" s="25">
        <f t="shared" si="149"/>
      </c>
      <c r="GV30" s="25">
        <f t="shared" si="150"/>
      </c>
      <c r="GW30" s="25">
        <f t="shared" si="151"/>
      </c>
      <c r="GX30" s="25">
        <f t="shared" si="152"/>
      </c>
      <c r="GY30" s="25">
        <f t="shared" si="153"/>
      </c>
      <c r="GZ30" s="25">
        <f t="shared" si="154"/>
      </c>
      <c r="HA30" s="25">
        <f t="shared" si="155"/>
      </c>
      <c r="HB30" s="25">
        <f t="shared" si="156"/>
      </c>
      <c r="HC30">
        <f t="shared" si="157"/>
      </c>
      <c r="HD30" t="str">
        <f t="shared" si="158"/>
        <v>19</v>
      </c>
      <c r="HE30">
        <f t="shared" si="159"/>
      </c>
      <c r="HF30">
        <f t="shared" si="160"/>
      </c>
      <c r="HG30" t="str">
        <f t="shared" si="161"/>
        <v>19</v>
      </c>
    </row>
    <row r="31" spans="1:215" ht="22.5" customHeight="1">
      <c r="A31" s="103">
        <f t="shared" si="162"/>
        <v>16803</v>
      </c>
      <c r="B31" s="104">
        <f t="shared" si="162"/>
        <v>16803</v>
      </c>
      <c r="C31" s="111">
        <v>20</v>
      </c>
      <c r="D31" s="98" t="str">
        <f t="shared" si="163"/>
        <v>20</v>
      </c>
      <c r="E31" s="189"/>
      <c r="F31" s="190"/>
      <c r="G31" s="191"/>
      <c r="H31" s="129"/>
      <c r="I31" s="189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67"/>
      <c r="AE31" s="116">
        <f t="shared" si="164"/>
      </c>
      <c r="AF31" s="18">
        <v>1</v>
      </c>
      <c r="AG31" s="19">
        <f t="shared" si="0"/>
      </c>
      <c r="AH31" s="19">
        <f t="shared" si="1"/>
      </c>
      <c r="AI31" s="19">
        <f t="shared" si="2"/>
      </c>
      <c r="AJ31" s="19">
        <f t="shared" si="3"/>
      </c>
      <c r="AK31" s="19">
        <f t="shared" si="4"/>
      </c>
      <c r="AL31" s="19">
        <f t="shared" si="5"/>
      </c>
      <c r="AM31" s="19">
        <f t="shared" si="6"/>
      </c>
      <c r="AN31" s="19">
        <f t="shared" si="7"/>
      </c>
      <c r="AO31" s="20">
        <f t="shared" si="8"/>
      </c>
      <c r="AP31" s="20">
        <f t="shared" si="9"/>
      </c>
      <c r="AQ31" s="20">
        <f t="shared" si="10"/>
      </c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>
        <f t="shared" si="11"/>
      </c>
      <c r="BJ31" s="25">
        <f t="shared" si="12"/>
      </c>
      <c r="BK31" s="25">
        <f t="shared" si="13"/>
      </c>
      <c r="BL31" s="25">
        <f t="shared" si="14"/>
      </c>
      <c r="BM31" s="25" t="str">
        <f t="shared" si="15"/>
        <v>20</v>
      </c>
      <c r="BN31" s="25">
        <f t="shared" si="16"/>
      </c>
      <c r="BO31" s="25">
        <f t="shared" si="17"/>
      </c>
      <c r="BP31" s="25">
        <f t="shared" si="18"/>
      </c>
      <c r="BQ31" s="25">
        <f t="shared" si="19"/>
      </c>
      <c r="BR31" s="25">
        <f t="shared" si="20"/>
      </c>
      <c r="BS31" s="25">
        <f t="shared" si="21"/>
      </c>
      <c r="BT31" s="25">
        <f t="shared" si="22"/>
      </c>
      <c r="BU31" s="27">
        <f t="shared" si="23"/>
      </c>
      <c r="BV31" s="25">
        <f t="shared" si="24"/>
      </c>
      <c r="BW31" s="25">
        <f t="shared" si="25"/>
      </c>
      <c r="BX31" s="25">
        <f t="shared" si="26"/>
      </c>
      <c r="BY31" s="25">
        <f t="shared" si="27"/>
      </c>
      <c r="BZ31" s="25">
        <f t="shared" si="28"/>
      </c>
      <c r="CA31" s="25">
        <f t="shared" si="29"/>
      </c>
      <c r="CB31" s="25">
        <f t="shared" si="30"/>
      </c>
      <c r="CC31" s="25">
        <f t="shared" si="31"/>
      </c>
      <c r="CD31" s="25">
        <f t="shared" si="32"/>
      </c>
      <c r="CE31" s="25">
        <f t="shared" si="33"/>
      </c>
      <c r="CF31" s="25">
        <f t="shared" si="34"/>
      </c>
      <c r="CG31" s="25">
        <f t="shared" si="35"/>
      </c>
      <c r="CH31" s="25">
        <f t="shared" si="36"/>
      </c>
      <c r="CI31" s="25">
        <f t="shared" si="37"/>
      </c>
      <c r="CJ31" s="25">
        <f t="shared" si="38"/>
      </c>
      <c r="CK31" s="25">
        <f t="shared" si="39"/>
      </c>
      <c r="CL31" s="25">
        <f t="shared" si="40"/>
      </c>
      <c r="CM31" s="25">
        <f t="shared" si="41"/>
      </c>
      <c r="CN31" s="25">
        <f t="shared" si="42"/>
      </c>
      <c r="CO31" s="25">
        <f t="shared" si="43"/>
      </c>
      <c r="CP31" s="25">
        <f t="shared" si="44"/>
      </c>
      <c r="CQ31" s="25">
        <f t="shared" si="45"/>
      </c>
      <c r="CR31" s="25">
        <f t="shared" si="46"/>
      </c>
      <c r="CS31" s="25">
        <f t="shared" si="47"/>
      </c>
      <c r="CT31" s="25">
        <f t="shared" si="48"/>
      </c>
      <c r="CU31" s="25">
        <f t="shared" si="49"/>
      </c>
      <c r="CV31" s="25">
        <f t="shared" si="50"/>
      </c>
      <c r="CW31" s="25">
        <f t="shared" si="51"/>
      </c>
      <c r="CX31" s="25">
        <f t="shared" si="52"/>
      </c>
      <c r="CY31" s="25">
        <f t="shared" si="53"/>
      </c>
      <c r="CZ31" s="25">
        <f t="shared" si="54"/>
      </c>
      <c r="DA31" s="25">
        <f t="shared" si="55"/>
      </c>
      <c r="DB31" s="25">
        <f t="shared" si="56"/>
      </c>
      <c r="DC31" s="25">
        <f t="shared" si="57"/>
      </c>
      <c r="DD31" s="25">
        <f t="shared" si="58"/>
      </c>
      <c r="DE31" s="25">
        <f t="shared" si="59"/>
      </c>
      <c r="DF31" s="25">
        <f t="shared" si="60"/>
      </c>
      <c r="DG31" s="25">
        <f t="shared" si="61"/>
      </c>
      <c r="DH31" s="25">
        <f t="shared" si="62"/>
      </c>
      <c r="DI31" s="25">
        <f t="shared" si="63"/>
      </c>
      <c r="DJ31" s="25">
        <f t="shared" si="64"/>
      </c>
      <c r="DK31" s="25">
        <f t="shared" si="65"/>
      </c>
      <c r="DL31" t="str">
        <f t="shared" si="165"/>
        <v>20</v>
      </c>
      <c r="DM31">
        <f t="shared" si="166"/>
      </c>
      <c r="DN31">
        <f t="shared" si="167"/>
      </c>
      <c r="DO31" t="str">
        <f t="shared" si="168"/>
        <v>20</v>
      </c>
      <c r="DP31" s="25">
        <f t="shared" si="66"/>
      </c>
      <c r="DQ31" s="25">
        <f t="shared" si="67"/>
      </c>
      <c r="DR31" s="25">
        <f t="shared" si="68"/>
      </c>
      <c r="DS31" s="25">
        <f t="shared" si="69"/>
      </c>
      <c r="DT31" s="25">
        <f t="shared" si="70"/>
      </c>
      <c r="DU31" s="25">
        <f t="shared" si="71"/>
      </c>
      <c r="DV31" s="25">
        <f t="shared" si="72"/>
      </c>
      <c r="DW31" s="25">
        <f t="shared" si="73"/>
      </c>
      <c r="DX31" s="25">
        <f t="shared" si="74"/>
      </c>
      <c r="DY31" s="25">
        <f t="shared" si="75"/>
      </c>
      <c r="DZ31" s="25">
        <f t="shared" si="76"/>
      </c>
      <c r="EA31" s="25">
        <f t="shared" si="77"/>
      </c>
      <c r="EB31" s="25">
        <f t="shared" si="78"/>
      </c>
      <c r="EC31" s="25">
        <f t="shared" si="79"/>
      </c>
      <c r="ED31" s="25">
        <f t="shared" si="80"/>
      </c>
      <c r="EE31" s="25">
        <f t="shared" si="81"/>
      </c>
      <c r="EF31" s="25">
        <f t="shared" si="82"/>
      </c>
      <c r="EG31" s="25">
        <f t="shared" si="83"/>
      </c>
      <c r="EH31" s="25">
        <f t="shared" si="84"/>
      </c>
      <c r="EI31" s="25">
        <f t="shared" si="85"/>
      </c>
      <c r="EJ31" s="25">
        <f t="shared" si="86"/>
      </c>
      <c r="EK31" s="25">
        <f t="shared" si="87"/>
      </c>
      <c r="EL31" s="25">
        <f t="shared" si="88"/>
      </c>
      <c r="EM31" s="25">
        <f t="shared" si="89"/>
      </c>
      <c r="EN31" s="25">
        <f t="shared" si="90"/>
      </c>
      <c r="EO31" s="25">
        <f t="shared" si="91"/>
      </c>
      <c r="EP31" s="25">
        <f t="shared" si="92"/>
      </c>
      <c r="EQ31" s="25">
        <f t="shared" si="93"/>
      </c>
      <c r="ER31" s="25">
        <f t="shared" si="94"/>
      </c>
      <c r="ES31" s="25">
        <f t="shared" si="95"/>
      </c>
      <c r="ET31" s="25">
        <f t="shared" si="96"/>
      </c>
      <c r="EU31" s="25">
        <f t="shared" si="97"/>
      </c>
      <c r="EV31" s="25">
        <f t="shared" si="98"/>
      </c>
      <c r="EW31" s="25">
        <f t="shared" si="99"/>
      </c>
      <c r="EX31" s="25">
        <f t="shared" si="100"/>
      </c>
      <c r="EY31" s="25">
        <f t="shared" si="101"/>
      </c>
      <c r="EZ31" s="25">
        <f t="shared" si="102"/>
      </c>
      <c r="FA31" s="25">
        <f t="shared" si="103"/>
      </c>
      <c r="FB31" s="25">
        <f t="shared" si="104"/>
      </c>
      <c r="FC31" s="25">
        <f t="shared" si="105"/>
      </c>
      <c r="FD31" s="25">
        <f t="shared" si="106"/>
        <v>20</v>
      </c>
      <c r="FE31" s="25">
        <f t="shared" si="107"/>
      </c>
      <c r="FF31" s="25">
        <f t="shared" si="108"/>
      </c>
      <c r="FG31" s="25">
        <f t="shared" si="109"/>
      </c>
      <c r="FH31" s="25">
        <f t="shared" si="110"/>
      </c>
      <c r="FI31" s="25">
        <f t="shared" si="111"/>
      </c>
      <c r="FJ31" s="25">
        <f t="shared" si="112"/>
      </c>
      <c r="FK31" s="25">
        <f t="shared" si="113"/>
      </c>
      <c r="FL31" s="25">
        <f t="shared" si="114"/>
      </c>
      <c r="FM31" s="25">
        <f t="shared" si="115"/>
      </c>
      <c r="FN31" s="25">
        <f t="shared" si="116"/>
      </c>
      <c r="FO31" s="25">
        <f t="shared" si="117"/>
      </c>
      <c r="FP31" s="25">
        <f t="shared" si="118"/>
      </c>
      <c r="FQ31" s="25">
        <f t="shared" si="119"/>
      </c>
      <c r="FR31" s="25">
        <f t="shared" si="120"/>
      </c>
      <c r="FS31" s="25">
        <f t="shared" si="121"/>
      </c>
      <c r="FT31" s="25">
        <f t="shared" si="122"/>
      </c>
      <c r="FU31" s="25">
        <f t="shared" si="123"/>
      </c>
      <c r="FV31" s="25">
        <f t="shared" si="124"/>
      </c>
      <c r="FW31" s="25">
        <f t="shared" si="125"/>
      </c>
      <c r="FX31" s="25">
        <f t="shared" si="126"/>
      </c>
      <c r="FY31" s="25">
        <f t="shared" si="127"/>
      </c>
      <c r="FZ31" s="25">
        <f t="shared" si="128"/>
      </c>
      <c r="GA31" s="25">
        <f t="shared" si="129"/>
      </c>
      <c r="GB31" s="25">
        <f t="shared" si="130"/>
      </c>
      <c r="GC31" s="25">
        <f t="shared" si="131"/>
      </c>
      <c r="GD31" s="25">
        <f t="shared" si="132"/>
      </c>
      <c r="GE31" s="25">
        <f t="shared" si="133"/>
      </c>
      <c r="GF31" s="25">
        <f t="shared" si="134"/>
      </c>
      <c r="GG31" s="25">
        <f t="shared" si="135"/>
      </c>
      <c r="GH31" s="25">
        <f t="shared" si="136"/>
      </c>
      <c r="GI31" s="25">
        <f t="shared" si="137"/>
      </c>
      <c r="GJ31" s="25">
        <f t="shared" si="138"/>
      </c>
      <c r="GK31" s="25">
        <f t="shared" si="139"/>
      </c>
      <c r="GL31" s="25">
        <f t="shared" si="140"/>
      </c>
      <c r="GM31" s="25">
        <f t="shared" si="141"/>
      </c>
      <c r="GN31" s="25">
        <f t="shared" si="142"/>
      </c>
      <c r="GO31" s="25">
        <f t="shared" si="143"/>
      </c>
      <c r="GP31" s="25">
        <f t="shared" si="144"/>
      </c>
      <c r="GQ31" s="25">
        <f t="shared" si="145"/>
      </c>
      <c r="GR31" s="25">
        <f t="shared" si="146"/>
      </c>
      <c r="GS31" s="25">
        <f t="shared" si="147"/>
      </c>
      <c r="GT31" s="25">
        <f t="shared" si="148"/>
      </c>
      <c r="GU31" s="25">
        <f t="shared" si="149"/>
      </c>
      <c r="GV31" s="25">
        <f t="shared" si="150"/>
      </c>
      <c r="GW31" s="25">
        <f t="shared" si="151"/>
      </c>
      <c r="GX31" s="25">
        <f t="shared" si="152"/>
      </c>
      <c r="GY31" s="25">
        <f t="shared" si="153"/>
      </c>
      <c r="GZ31" s="25">
        <f t="shared" si="154"/>
      </c>
      <c r="HA31" s="25">
        <f t="shared" si="155"/>
      </c>
      <c r="HB31" s="25">
        <f t="shared" si="156"/>
      </c>
      <c r="HC31">
        <f t="shared" si="157"/>
      </c>
      <c r="HD31" t="str">
        <f t="shared" si="158"/>
        <v>20</v>
      </c>
      <c r="HE31">
        <f t="shared" si="159"/>
      </c>
      <c r="HF31">
        <f t="shared" si="160"/>
      </c>
      <c r="HG31" t="str">
        <f t="shared" si="161"/>
        <v>20</v>
      </c>
    </row>
    <row r="32" spans="1:215" ht="22.5" customHeight="1">
      <c r="A32" s="99">
        <f t="shared" si="162"/>
        <v>17168</v>
      </c>
      <c r="B32" s="100">
        <f t="shared" si="162"/>
        <v>17168</v>
      </c>
      <c r="C32" s="101">
        <v>21</v>
      </c>
      <c r="D32" s="102" t="str">
        <f t="shared" si="163"/>
        <v>21</v>
      </c>
      <c r="E32" s="180"/>
      <c r="F32" s="181"/>
      <c r="G32" s="182"/>
      <c r="H32" s="128"/>
      <c r="I32" s="180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60"/>
      <c r="AE32" s="117">
        <f t="shared" si="164"/>
      </c>
      <c r="AF32" s="18"/>
      <c r="AG32" s="19">
        <f t="shared" si="0"/>
      </c>
      <c r="AH32" s="19">
        <f t="shared" si="1"/>
      </c>
      <c r="AI32" s="19">
        <f t="shared" si="2"/>
      </c>
      <c r="AJ32" s="19">
        <f t="shared" si="3"/>
      </c>
      <c r="AK32" s="19">
        <f t="shared" si="4"/>
      </c>
      <c r="AL32" s="19">
        <f t="shared" si="5"/>
      </c>
      <c r="AM32" s="19">
        <f t="shared" si="6"/>
      </c>
      <c r="AN32" s="19">
        <f t="shared" si="7"/>
      </c>
      <c r="AO32" s="20">
        <f t="shared" si="8"/>
      </c>
      <c r="AP32" s="20">
        <f t="shared" si="9"/>
      </c>
      <c r="AQ32" s="20">
        <f t="shared" si="10"/>
      </c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>
        <f t="shared" si="11"/>
      </c>
      <c r="BJ32" s="25">
        <f t="shared" si="12"/>
      </c>
      <c r="BK32" s="25">
        <f t="shared" si="13"/>
      </c>
      <c r="BL32" s="25">
        <f t="shared" si="14"/>
      </c>
      <c r="BM32" s="25">
        <f t="shared" si="15"/>
      </c>
      <c r="BN32" s="25" t="str">
        <f t="shared" si="16"/>
        <v>21</v>
      </c>
      <c r="BO32" s="25">
        <f t="shared" si="17"/>
      </c>
      <c r="BP32" s="25">
        <f t="shared" si="18"/>
      </c>
      <c r="BQ32" s="25">
        <f t="shared" si="19"/>
      </c>
      <c r="BR32" s="25">
        <f t="shared" si="20"/>
      </c>
      <c r="BS32" s="25">
        <f t="shared" si="21"/>
      </c>
      <c r="BT32" s="25">
        <f t="shared" si="22"/>
      </c>
      <c r="BU32" s="27">
        <f t="shared" si="23"/>
      </c>
      <c r="BV32" s="25">
        <f t="shared" si="24"/>
      </c>
      <c r="BW32" s="25">
        <f t="shared" si="25"/>
      </c>
      <c r="BX32" s="25">
        <f t="shared" si="26"/>
      </c>
      <c r="BY32" s="25">
        <f t="shared" si="27"/>
      </c>
      <c r="BZ32" s="25">
        <f t="shared" si="28"/>
      </c>
      <c r="CA32" s="25">
        <f t="shared" si="29"/>
      </c>
      <c r="CB32" s="25">
        <f t="shared" si="30"/>
      </c>
      <c r="CC32" s="25">
        <f t="shared" si="31"/>
      </c>
      <c r="CD32" s="25">
        <f t="shared" si="32"/>
      </c>
      <c r="CE32" s="25">
        <f t="shared" si="33"/>
      </c>
      <c r="CF32" s="25">
        <f t="shared" si="34"/>
      </c>
      <c r="CG32" s="25">
        <f t="shared" si="35"/>
      </c>
      <c r="CH32" s="25">
        <f t="shared" si="36"/>
      </c>
      <c r="CI32" s="25">
        <f t="shared" si="37"/>
      </c>
      <c r="CJ32" s="25">
        <f t="shared" si="38"/>
      </c>
      <c r="CK32" s="25">
        <f t="shared" si="39"/>
      </c>
      <c r="CL32" s="25">
        <f t="shared" si="40"/>
      </c>
      <c r="CM32" s="25">
        <f t="shared" si="41"/>
      </c>
      <c r="CN32" s="25">
        <f t="shared" si="42"/>
      </c>
      <c r="CO32" s="25">
        <f t="shared" si="43"/>
      </c>
      <c r="CP32" s="25">
        <f t="shared" si="44"/>
      </c>
      <c r="CQ32" s="25">
        <f t="shared" si="45"/>
      </c>
      <c r="CR32" s="25">
        <f t="shared" si="46"/>
      </c>
      <c r="CS32" s="25">
        <f t="shared" si="47"/>
      </c>
      <c r="CT32" s="25">
        <f t="shared" si="48"/>
      </c>
      <c r="CU32" s="25">
        <f t="shared" si="49"/>
      </c>
      <c r="CV32" s="25">
        <f t="shared" si="50"/>
      </c>
      <c r="CW32" s="25">
        <f t="shared" si="51"/>
      </c>
      <c r="CX32" s="25">
        <f t="shared" si="52"/>
      </c>
      <c r="CY32" s="25">
        <f t="shared" si="53"/>
      </c>
      <c r="CZ32" s="25">
        <f t="shared" si="54"/>
      </c>
      <c r="DA32" s="25">
        <f t="shared" si="55"/>
      </c>
      <c r="DB32" s="25">
        <f t="shared" si="56"/>
      </c>
      <c r="DC32" s="25">
        <f t="shared" si="57"/>
      </c>
      <c r="DD32" s="25">
        <f t="shared" si="58"/>
      </c>
      <c r="DE32" s="25">
        <f t="shared" si="59"/>
      </c>
      <c r="DF32" s="25">
        <f t="shared" si="60"/>
      </c>
      <c r="DG32" s="25">
        <f t="shared" si="61"/>
      </c>
      <c r="DH32" s="25">
        <f t="shared" si="62"/>
      </c>
      <c r="DI32" s="25">
        <f t="shared" si="63"/>
      </c>
      <c r="DJ32" s="25">
        <f t="shared" si="64"/>
      </c>
      <c r="DK32" s="25">
        <f t="shared" si="65"/>
      </c>
      <c r="DL32" t="str">
        <f t="shared" si="165"/>
        <v>21</v>
      </c>
      <c r="DM32">
        <f t="shared" si="166"/>
      </c>
      <c r="DN32">
        <f t="shared" si="167"/>
      </c>
      <c r="DO32" t="str">
        <f t="shared" si="168"/>
        <v>21</v>
      </c>
      <c r="DP32" s="25">
        <f t="shared" si="66"/>
      </c>
      <c r="DQ32" s="25">
        <f t="shared" si="67"/>
      </c>
      <c r="DR32" s="25">
        <f t="shared" si="68"/>
      </c>
      <c r="DS32" s="25">
        <f t="shared" si="69"/>
      </c>
      <c r="DT32" s="25">
        <f t="shared" si="70"/>
      </c>
      <c r="DU32" s="25">
        <f t="shared" si="71"/>
      </c>
      <c r="DV32" s="25">
        <f t="shared" si="72"/>
      </c>
      <c r="DW32" s="25">
        <f t="shared" si="73"/>
      </c>
      <c r="DX32" s="25">
        <f t="shared" si="74"/>
      </c>
      <c r="DY32" s="25">
        <f t="shared" si="75"/>
      </c>
      <c r="DZ32" s="25">
        <f t="shared" si="76"/>
      </c>
      <c r="EA32" s="25">
        <f t="shared" si="77"/>
      </c>
      <c r="EB32" s="25">
        <f t="shared" si="78"/>
      </c>
      <c r="EC32" s="25">
        <f t="shared" si="79"/>
      </c>
      <c r="ED32" s="25">
        <f t="shared" si="80"/>
      </c>
      <c r="EE32" s="25">
        <f t="shared" si="81"/>
      </c>
      <c r="EF32" s="25">
        <f t="shared" si="82"/>
      </c>
      <c r="EG32" s="25">
        <f t="shared" si="83"/>
      </c>
      <c r="EH32" s="25">
        <f t="shared" si="84"/>
      </c>
      <c r="EI32" s="25">
        <f t="shared" si="85"/>
      </c>
      <c r="EJ32" s="25">
        <f t="shared" si="86"/>
      </c>
      <c r="EK32" s="25">
        <f t="shared" si="87"/>
      </c>
      <c r="EL32" s="25">
        <f t="shared" si="88"/>
      </c>
      <c r="EM32" s="25">
        <f t="shared" si="89"/>
      </c>
      <c r="EN32" s="25">
        <f t="shared" si="90"/>
      </c>
      <c r="EO32" s="25">
        <f t="shared" si="91"/>
      </c>
      <c r="EP32" s="25">
        <f t="shared" si="92"/>
      </c>
      <c r="EQ32" s="25">
        <f t="shared" si="93"/>
      </c>
      <c r="ER32" s="25">
        <f t="shared" si="94"/>
      </c>
      <c r="ES32" s="25">
        <f t="shared" si="95"/>
      </c>
      <c r="ET32" s="25">
        <f t="shared" si="96"/>
      </c>
      <c r="EU32" s="25">
        <f t="shared" si="97"/>
      </c>
      <c r="EV32" s="25">
        <f t="shared" si="98"/>
      </c>
      <c r="EW32" s="25">
        <f t="shared" si="99"/>
      </c>
      <c r="EX32" s="25">
        <f t="shared" si="100"/>
      </c>
      <c r="EY32" s="25">
        <f t="shared" si="101"/>
      </c>
      <c r="EZ32" s="25">
        <f t="shared" si="102"/>
      </c>
      <c r="FA32" s="25">
        <f t="shared" si="103"/>
      </c>
      <c r="FB32" s="25">
        <f t="shared" si="104"/>
      </c>
      <c r="FC32" s="25">
        <f t="shared" si="105"/>
      </c>
      <c r="FD32" s="25">
        <f t="shared" si="106"/>
      </c>
      <c r="FE32" s="25">
        <f t="shared" si="107"/>
        <v>21</v>
      </c>
      <c r="FF32" s="25">
        <f t="shared" si="108"/>
      </c>
      <c r="FG32" s="25">
        <f t="shared" si="109"/>
      </c>
      <c r="FH32" s="25">
        <f t="shared" si="110"/>
      </c>
      <c r="FI32" s="25">
        <f t="shared" si="111"/>
      </c>
      <c r="FJ32" s="25">
        <f t="shared" si="112"/>
      </c>
      <c r="FK32" s="25">
        <f t="shared" si="113"/>
      </c>
      <c r="FL32" s="25">
        <f t="shared" si="114"/>
      </c>
      <c r="FM32" s="25">
        <f t="shared" si="115"/>
      </c>
      <c r="FN32" s="25">
        <f t="shared" si="116"/>
      </c>
      <c r="FO32" s="25">
        <f t="shared" si="117"/>
      </c>
      <c r="FP32" s="25">
        <f t="shared" si="118"/>
      </c>
      <c r="FQ32" s="25">
        <f t="shared" si="119"/>
      </c>
      <c r="FR32" s="25">
        <f t="shared" si="120"/>
      </c>
      <c r="FS32" s="25">
        <f t="shared" si="121"/>
      </c>
      <c r="FT32" s="25">
        <f t="shared" si="122"/>
      </c>
      <c r="FU32" s="25">
        <f t="shared" si="123"/>
      </c>
      <c r="FV32" s="25">
        <f t="shared" si="124"/>
      </c>
      <c r="FW32" s="25">
        <f t="shared" si="125"/>
      </c>
      <c r="FX32" s="25">
        <f t="shared" si="126"/>
      </c>
      <c r="FY32" s="25">
        <f t="shared" si="127"/>
      </c>
      <c r="FZ32" s="25">
        <f t="shared" si="128"/>
      </c>
      <c r="GA32" s="25">
        <f t="shared" si="129"/>
      </c>
      <c r="GB32" s="25">
        <f t="shared" si="130"/>
      </c>
      <c r="GC32" s="25">
        <f t="shared" si="131"/>
      </c>
      <c r="GD32" s="25">
        <f t="shared" si="132"/>
      </c>
      <c r="GE32" s="25">
        <f t="shared" si="133"/>
      </c>
      <c r="GF32" s="25">
        <f t="shared" si="134"/>
      </c>
      <c r="GG32" s="25">
        <f t="shared" si="135"/>
      </c>
      <c r="GH32" s="25">
        <f t="shared" si="136"/>
      </c>
      <c r="GI32" s="25">
        <f t="shared" si="137"/>
      </c>
      <c r="GJ32" s="25">
        <f t="shared" si="138"/>
      </c>
      <c r="GK32" s="25">
        <f t="shared" si="139"/>
      </c>
      <c r="GL32" s="25">
        <f t="shared" si="140"/>
      </c>
      <c r="GM32" s="25">
        <f t="shared" si="141"/>
      </c>
      <c r="GN32" s="25">
        <f t="shared" si="142"/>
      </c>
      <c r="GO32" s="25">
        <f t="shared" si="143"/>
      </c>
      <c r="GP32" s="25">
        <f t="shared" si="144"/>
      </c>
      <c r="GQ32" s="25">
        <f t="shared" si="145"/>
      </c>
      <c r="GR32" s="25">
        <f t="shared" si="146"/>
      </c>
      <c r="GS32" s="25">
        <f t="shared" si="147"/>
      </c>
      <c r="GT32" s="25">
        <f t="shared" si="148"/>
      </c>
      <c r="GU32" s="25">
        <f t="shared" si="149"/>
      </c>
      <c r="GV32" s="25">
        <f t="shared" si="150"/>
      </c>
      <c r="GW32" s="25">
        <f t="shared" si="151"/>
      </c>
      <c r="GX32" s="25">
        <f t="shared" si="152"/>
      </c>
      <c r="GY32" s="25">
        <f t="shared" si="153"/>
      </c>
      <c r="GZ32" s="25">
        <f t="shared" si="154"/>
      </c>
      <c r="HA32" s="25">
        <f t="shared" si="155"/>
      </c>
      <c r="HB32" s="25">
        <f t="shared" si="156"/>
      </c>
      <c r="HC32">
        <f t="shared" si="157"/>
      </c>
      <c r="HD32" t="str">
        <f t="shared" si="158"/>
        <v>21</v>
      </c>
      <c r="HE32">
        <f t="shared" si="159"/>
      </c>
      <c r="HF32">
        <f t="shared" si="160"/>
      </c>
      <c r="HG32" t="str">
        <f t="shared" si="161"/>
        <v>21</v>
      </c>
    </row>
    <row r="33" spans="1:215" ht="22.5" customHeight="1">
      <c r="A33" s="103">
        <f t="shared" si="162"/>
        <v>17533</v>
      </c>
      <c r="B33" s="104">
        <f t="shared" si="162"/>
        <v>17533</v>
      </c>
      <c r="C33" s="105">
        <v>22</v>
      </c>
      <c r="D33" s="106" t="str">
        <f t="shared" si="163"/>
        <v>22</v>
      </c>
      <c r="E33" s="169"/>
      <c r="F33" s="170"/>
      <c r="G33" s="171"/>
      <c r="H33" s="129"/>
      <c r="I33" s="169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56"/>
      <c r="AE33" s="118">
        <f t="shared" si="164"/>
      </c>
      <c r="AF33" s="18">
        <v>1</v>
      </c>
      <c r="AG33" s="19">
        <f t="shared" si="0"/>
      </c>
      <c r="AH33" s="19">
        <f t="shared" si="1"/>
      </c>
      <c r="AI33" s="19">
        <f t="shared" si="2"/>
      </c>
      <c r="AJ33" s="19">
        <f t="shared" si="3"/>
      </c>
      <c r="AK33" s="19">
        <f t="shared" si="4"/>
      </c>
      <c r="AL33" s="19">
        <f t="shared" si="5"/>
      </c>
      <c r="AM33" s="19">
        <f t="shared" si="6"/>
      </c>
      <c r="AN33" s="19">
        <f t="shared" si="7"/>
      </c>
      <c r="AO33" s="20">
        <f t="shared" si="8"/>
      </c>
      <c r="AP33" s="20">
        <f t="shared" si="9"/>
      </c>
      <c r="AQ33" s="20">
        <f t="shared" si="10"/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>
        <f t="shared" si="11"/>
      </c>
      <c r="BJ33" s="25">
        <f t="shared" si="12"/>
      </c>
      <c r="BK33" s="25">
        <f t="shared" si="13"/>
      </c>
      <c r="BL33" s="25">
        <f t="shared" si="14"/>
      </c>
      <c r="BM33" s="25">
        <f t="shared" si="15"/>
      </c>
      <c r="BN33" s="25">
        <f t="shared" si="16"/>
      </c>
      <c r="BO33" s="25" t="str">
        <f t="shared" si="17"/>
        <v>22</v>
      </c>
      <c r="BP33" s="25">
        <f t="shared" si="18"/>
      </c>
      <c r="BQ33" s="25">
        <f t="shared" si="19"/>
      </c>
      <c r="BR33" s="25">
        <f t="shared" si="20"/>
      </c>
      <c r="BS33" s="25">
        <f t="shared" si="21"/>
      </c>
      <c r="BT33" s="25">
        <f t="shared" si="22"/>
      </c>
      <c r="BU33" s="27">
        <f t="shared" si="23"/>
      </c>
      <c r="BV33" s="25">
        <f t="shared" si="24"/>
      </c>
      <c r="BW33" s="25">
        <f t="shared" si="25"/>
      </c>
      <c r="BX33" s="25">
        <f t="shared" si="26"/>
      </c>
      <c r="BY33" s="25">
        <f t="shared" si="27"/>
      </c>
      <c r="BZ33" s="25">
        <f t="shared" si="28"/>
      </c>
      <c r="CA33" s="25">
        <f t="shared" si="29"/>
      </c>
      <c r="CB33" s="25">
        <f t="shared" si="30"/>
      </c>
      <c r="CC33" s="25">
        <f t="shared" si="31"/>
      </c>
      <c r="CD33" s="25">
        <f t="shared" si="32"/>
      </c>
      <c r="CE33" s="25">
        <f t="shared" si="33"/>
      </c>
      <c r="CF33" s="25">
        <f t="shared" si="34"/>
      </c>
      <c r="CG33" s="25">
        <f t="shared" si="35"/>
      </c>
      <c r="CH33" s="25">
        <f t="shared" si="36"/>
      </c>
      <c r="CI33" s="25">
        <f t="shared" si="37"/>
      </c>
      <c r="CJ33" s="25">
        <f t="shared" si="38"/>
      </c>
      <c r="CK33" s="25">
        <f t="shared" si="39"/>
      </c>
      <c r="CL33" s="25">
        <f t="shared" si="40"/>
      </c>
      <c r="CM33" s="25">
        <f t="shared" si="41"/>
      </c>
      <c r="CN33" s="25">
        <f t="shared" si="42"/>
      </c>
      <c r="CO33" s="25">
        <f t="shared" si="43"/>
      </c>
      <c r="CP33" s="25">
        <f t="shared" si="44"/>
      </c>
      <c r="CQ33" s="25">
        <f t="shared" si="45"/>
      </c>
      <c r="CR33" s="25">
        <f t="shared" si="46"/>
      </c>
      <c r="CS33" s="25">
        <f t="shared" si="47"/>
      </c>
      <c r="CT33" s="25">
        <f t="shared" si="48"/>
      </c>
      <c r="CU33" s="25">
        <f t="shared" si="49"/>
      </c>
      <c r="CV33" s="25">
        <f t="shared" si="50"/>
      </c>
      <c r="CW33" s="25">
        <f t="shared" si="51"/>
      </c>
      <c r="CX33" s="25">
        <f t="shared" si="52"/>
      </c>
      <c r="CY33" s="25">
        <f t="shared" si="53"/>
      </c>
      <c r="CZ33" s="25">
        <f t="shared" si="54"/>
      </c>
      <c r="DA33" s="25">
        <f t="shared" si="55"/>
      </c>
      <c r="DB33" s="25">
        <f t="shared" si="56"/>
      </c>
      <c r="DC33" s="25">
        <f t="shared" si="57"/>
      </c>
      <c r="DD33" s="25">
        <f t="shared" si="58"/>
      </c>
      <c r="DE33" s="25">
        <f t="shared" si="59"/>
      </c>
      <c r="DF33" s="25">
        <f t="shared" si="60"/>
      </c>
      <c r="DG33" s="25">
        <f t="shared" si="61"/>
      </c>
      <c r="DH33" s="25">
        <f t="shared" si="62"/>
      </c>
      <c r="DI33" s="25">
        <f t="shared" si="63"/>
      </c>
      <c r="DJ33" s="25">
        <f t="shared" si="64"/>
      </c>
      <c r="DK33" s="25">
        <f t="shared" si="65"/>
      </c>
      <c r="DL33" t="str">
        <f t="shared" si="165"/>
        <v>22</v>
      </c>
      <c r="DM33">
        <f t="shared" si="166"/>
      </c>
      <c r="DN33">
        <f t="shared" si="167"/>
      </c>
      <c r="DO33" t="str">
        <f t="shared" si="168"/>
        <v>22</v>
      </c>
      <c r="DP33" s="25">
        <f t="shared" si="66"/>
      </c>
      <c r="DQ33" s="25">
        <f t="shared" si="67"/>
      </c>
      <c r="DR33" s="25">
        <f t="shared" si="68"/>
      </c>
      <c r="DS33" s="25">
        <f t="shared" si="69"/>
      </c>
      <c r="DT33" s="25">
        <f t="shared" si="70"/>
      </c>
      <c r="DU33" s="25">
        <f t="shared" si="71"/>
      </c>
      <c r="DV33" s="25">
        <f t="shared" si="72"/>
      </c>
      <c r="DW33" s="25">
        <f t="shared" si="73"/>
      </c>
      <c r="DX33" s="25">
        <f t="shared" si="74"/>
      </c>
      <c r="DY33" s="25">
        <f t="shared" si="75"/>
      </c>
      <c r="DZ33" s="25">
        <f t="shared" si="76"/>
      </c>
      <c r="EA33" s="25">
        <f t="shared" si="77"/>
      </c>
      <c r="EB33" s="25">
        <f t="shared" si="78"/>
      </c>
      <c r="EC33" s="25">
        <f t="shared" si="79"/>
      </c>
      <c r="ED33" s="25">
        <f t="shared" si="80"/>
      </c>
      <c r="EE33" s="25">
        <f t="shared" si="81"/>
      </c>
      <c r="EF33" s="25">
        <f t="shared" si="82"/>
      </c>
      <c r="EG33" s="25">
        <f t="shared" si="83"/>
      </c>
      <c r="EH33" s="25">
        <f t="shared" si="84"/>
      </c>
      <c r="EI33" s="25">
        <f t="shared" si="85"/>
      </c>
      <c r="EJ33" s="25">
        <f t="shared" si="86"/>
      </c>
      <c r="EK33" s="25">
        <f t="shared" si="87"/>
      </c>
      <c r="EL33" s="25">
        <f t="shared" si="88"/>
      </c>
      <c r="EM33" s="25">
        <f t="shared" si="89"/>
      </c>
      <c r="EN33" s="25">
        <f t="shared" si="90"/>
      </c>
      <c r="EO33" s="25">
        <f t="shared" si="91"/>
      </c>
      <c r="EP33" s="25">
        <f t="shared" si="92"/>
      </c>
      <c r="EQ33" s="25">
        <f t="shared" si="93"/>
      </c>
      <c r="ER33" s="25">
        <f t="shared" si="94"/>
      </c>
      <c r="ES33" s="25">
        <f t="shared" si="95"/>
      </c>
      <c r="ET33" s="25">
        <f t="shared" si="96"/>
      </c>
      <c r="EU33" s="25">
        <f t="shared" si="97"/>
      </c>
      <c r="EV33" s="25">
        <f t="shared" si="98"/>
      </c>
      <c r="EW33" s="25">
        <f t="shared" si="99"/>
      </c>
      <c r="EX33" s="25">
        <f t="shared" si="100"/>
      </c>
      <c r="EY33" s="25">
        <f t="shared" si="101"/>
      </c>
      <c r="EZ33" s="25">
        <f t="shared" si="102"/>
      </c>
      <c r="FA33" s="25">
        <f t="shared" si="103"/>
      </c>
      <c r="FB33" s="25">
        <f t="shared" si="104"/>
      </c>
      <c r="FC33" s="25">
        <f t="shared" si="105"/>
      </c>
      <c r="FD33" s="25">
        <f t="shared" si="106"/>
      </c>
      <c r="FE33" s="25">
        <f t="shared" si="107"/>
      </c>
      <c r="FF33" s="25">
        <f t="shared" si="108"/>
        <v>22</v>
      </c>
      <c r="FG33" s="25">
        <f t="shared" si="109"/>
      </c>
      <c r="FH33" s="25">
        <f t="shared" si="110"/>
      </c>
      <c r="FI33" s="25">
        <f t="shared" si="111"/>
      </c>
      <c r="FJ33" s="25">
        <f t="shared" si="112"/>
      </c>
      <c r="FK33" s="25">
        <f t="shared" si="113"/>
      </c>
      <c r="FL33" s="25">
        <f t="shared" si="114"/>
      </c>
      <c r="FM33" s="25">
        <f t="shared" si="115"/>
      </c>
      <c r="FN33" s="25">
        <f t="shared" si="116"/>
      </c>
      <c r="FO33" s="25">
        <f t="shared" si="117"/>
      </c>
      <c r="FP33" s="25">
        <f t="shared" si="118"/>
      </c>
      <c r="FQ33" s="25">
        <f t="shared" si="119"/>
      </c>
      <c r="FR33" s="25">
        <f t="shared" si="120"/>
      </c>
      <c r="FS33" s="25">
        <f t="shared" si="121"/>
      </c>
      <c r="FT33" s="25">
        <f t="shared" si="122"/>
      </c>
      <c r="FU33" s="25">
        <f t="shared" si="123"/>
      </c>
      <c r="FV33" s="25">
        <f t="shared" si="124"/>
      </c>
      <c r="FW33" s="25">
        <f t="shared" si="125"/>
      </c>
      <c r="FX33" s="25">
        <f t="shared" si="126"/>
      </c>
      <c r="FY33" s="25">
        <f t="shared" si="127"/>
      </c>
      <c r="FZ33" s="25">
        <f t="shared" si="128"/>
      </c>
      <c r="GA33" s="25">
        <f t="shared" si="129"/>
      </c>
      <c r="GB33" s="25">
        <f t="shared" si="130"/>
      </c>
      <c r="GC33" s="25">
        <f t="shared" si="131"/>
      </c>
      <c r="GD33" s="25">
        <f t="shared" si="132"/>
      </c>
      <c r="GE33" s="25">
        <f t="shared" si="133"/>
      </c>
      <c r="GF33" s="25">
        <f t="shared" si="134"/>
      </c>
      <c r="GG33" s="25">
        <f t="shared" si="135"/>
      </c>
      <c r="GH33" s="25">
        <f t="shared" si="136"/>
      </c>
      <c r="GI33" s="25">
        <f t="shared" si="137"/>
      </c>
      <c r="GJ33" s="25">
        <f t="shared" si="138"/>
      </c>
      <c r="GK33" s="25">
        <f t="shared" si="139"/>
      </c>
      <c r="GL33" s="25">
        <f t="shared" si="140"/>
      </c>
      <c r="GM33" s="25">
        <f t="shared" si="141"/>
      </c>
      <c r="GN33" s="25">
        <f t="shared" si="142"/>
      </c>
      <c r="GO33" s="25">
        <f t="shared" si="143"/>
      </c>
      <c r="GP33" s="25">
        <f t="shared" si="144"/>
      </c>
      <c r="GQ33" s="25">
        <f t="shared" si="145"/>
      </c>
      <c r="GR33" s="25">
        <f t="shared" si="146"/>
      </c>
      <c r="GS33" s="25">
        <f t="shared" si="147"/>
      </c>
      <c r="GT33" s="25">
        <f t="shared" si="148"/>
      </c>
      <c r="GU33" s="25">
        <f t="shared" si="149"/>
      </c>
      <c r="GV33" s="25">
        <f t="shared" si="150"/>
      </c>
      <c r="GW33" s="25">
        <f t="shared" si="151"/>
      </c>
      <c r="GX33" s="25">
        <f t="shared" si="152"/>
      </c>
      <c r="GY33" s="25">
        <f t="shared" si="153"/>
      </c>
      <c r="GZ33" s="25">
        <f t="shared" si="154"/>
      </c>
      <c r="HA33" s="25">
        <f t="shared" si="155"/>
      </c>
      <c r="HB33" s="25">
        <f t="shared" si="156"/>
      </c>
      <c r="HC33">
        <f t="shared" si="157"/>
      </c>
      <c r="HD33" t="str">
        <f t="shared" si="158"/>
        <v>22</v>
      </c>
      <c r="HE33">
        <f t="shared" si="159"/>
      </c>
      <c r="HF33">
        <f t="shared" si="160"/>
      </c>
      <c r="HG33" t="str">
        <f t="shared" si="161"/>
        <v>22</v>
      </c>
    </row>
    <row r="34" spans="1:215" ht="22.5" customHeight="1">
      <c r="A34" s="99">
        <f t="shared" si="162"/>
        <v>17899</v>
      </c>
      <c r="B34" s="100">
        <f t="shared" si="162"/>
        <v>17899</v>
      </c>
      <c r="C34" s="101">
        <v>23</v>
      </c>
      <c r="D34" s="102" t="str">
        <f t="shared" si="163"/>
        <v>23</v>
      </c>
      <c r="E34" s="180"/>
      <c r="F34" s="181"/>
      <c r="G34" s="182"/>
      <c r="H34" s="128"/>
      <c r="I34" s="180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60"/>
      <c r="AE34" s="117">
        <f t="shared" si="164"/>
      </c>
      <c r="AF34" s="18"/>
      <c r="AG34" s="19">
        <f t="shared" si="0"/>
      </c>
      <c r="AH34" s="19">
        <f t="shared" si="1"/>
      </c>
      <c r="AI34" s="19">
        <f t="shared" si="2"/>
      </c>
      <c r="AJ34" s="19">
        <f t="shared" si="3"/>
      </c>
      <c r="AK34" s="19">
        <f t="shared" si="4"/>
      </c>
      <c r="AL34" s="19">
        <f t="shared" si="5"/>
      </c>
      <c r="AM34" s="19">
        <f t="shared" si="6"/>
      </c>
      <c r="AN34" s="19">
        <f t="shared" si="7"/>
      </c>
      <c r="AO34" s="20">
        <f t="shared" si="8"/>
      </c>
      <c r="AP34" s="20">
        <f t="shared" si="9"/>
      </c>
      <c r="AQ34" s="20">
        <f t="shared" si="10"/>
      </c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>
        <f t="shared" si="11"/>
      </c>
      <c r="BJ34" s="25">
        <f t="shared" si="12"/>
      </c>
      <c r="BK34" s="25">
        <f t="shared" si="13"/>
      </c>
      <c r="BL34" s="25">
        <f t="shared" si="14"/>
      </c>
      <c r="BM34" s="25">
        <f t="shared" si="15"/>
      </c>
      <c r="BN34" s="25">
        <f t="shared" si="16"/>
      </c>
      <c r="BO34" s="25">
        <f t="shared" si="17"/>
      </c>
      <c r="BP34" s="25" t="str">
        <f t="shared" si="18"/>
        <v>23</v>
      </c>
      <c r="BQ34" s="25">
        <f t="shared" si="19"/>
      </c>
      <c r="BR34" s="25">
        <f t="shared" si="20"/>
      </c>
      <c r="BS34" s="25">
        <f t="shared" si="21"/>
      </c>
      <c r="BT34" s="25">
        <f t="shared" si="22"/>
      </c>
      <c r="BU34" s="27">
        <f t="shared" si="23"/>
      </c>
      <c r="BV34" s="25">
        <f t="shared" si="24"/>
      </c>
      <c r="BW34" s="25">
        <f t="shared" si="25"/>
      </c>
      <c r="BX34" s="25">
        <f t="shared" si="26"/>
      </c>
      <c r="BY34" s="25">
        <f t="shared" si="27"/>
      </c>
      <c r="BZ34" s="25">
        <f t="shared" si="28"/>
      </c>
      <c r="CA34" s="25">
        <f t="shared" si="29"/>
      </c>
      <c r="CB34" s="25">
        <f t="shared" si="30"/>
      </c>
      <c r="CC34" s="25">
        <f t="shared" si="31"/>
      </c>
      <c r="CD34" s="25">
        <f t="shared" si="32"/>
      </c>
      <c r="CE34" s="25">
        <f t="shared" si="33"/>
      </c>
      <c r="CF34" s="25">
        <f t="shared" si="34"/>
      </c>
      <c r="CG34" s="25">
        <f t="shared" si="35"/>
      </c>
      <c r="CH34" s="25">
        <f t="shared" si="36"/>
      </c>
      <c r="CI34" s="25">
        <f t="shared" si="37"/>
      </c>
      <c r="CJ34" s="25">
        <f t="shared" si="38"/>
      </c>
      <c r="CK34" s="25">
        <f t="shared" si="39"/>
      </c>
      <c r="CL34" s="25">
        <f t="shared" si="40"/>
      </c>
      <c r="CM34" s="25">
        <f t="shared" si="41"/>
      </c>
      <c r="CN34" s="25">
        <f t="shared" si="42"/>
      </c>
      <c r="CO34" s="25">
        <f t="shared" si="43"/>
      </c>
      <c r="CP34" s="25">
        <f t="shared" si="44"/>
      </c>
      <c r="CQ34" s="25">
        <f t="shared" si="45"/>
      </c>
      <c r="CR34" s="25">
        <f t="shared" si="46"/>
      </c>
      <c r="CS34" s="25">
        <f t="shared" si="47"/>
      </c>
      <c r="CT34" s="25">
        <f t="shared" si="48"/>
      </c>
      <c r="CU34" s="25">
        <f t="shared" si="49"/>
      </c>
      <c r="CV34" s="25">
        <f t="shared" si="50"/>
      </c>
      <c r="CW34" s="25">
        <f t="shared" si="51"/>
      </c>
      <c r="CX34" s="25">
        <f t="shared" si="52"/>
      </c>
      <c r="CY34" s="25">
        <f t="shared" si="53"/>
      </c>
      <c r="CZ34" s="25">
        <f t="shared" si="54"/>
      </c>
      <c r="DA34" s="25">
        <f t="shared" si="55"/>
      </c>
      <c r="DB34" s="25">
        <f t="shared" si="56"/>
      </c>
      <c r="DC34" s="25">
        <f t="shared" si="57"/>
      </c>
      <c r="DD34" s="25">
        <f t="shared" si="58"/>
      </c>
      <c r="DE34" s="25">
        <f t="shared" si="59"/>
      </c>
      <c r="DF34" s="25">
        <f t="shared" si="60"/>
      </c>
      <c r="DG34" s="25">
        <f t="shared" si="61"/>
      </c>
      <c r="DH34" s="25">
        <f t="shared" si="62"/>
      </c>
      <c r="DI34" s="25">
        <f t="shared" si="63"/>
      </c>
      <c r="DJ34" s="25">
        <f t="shared" si="64"/>
      </c>
      <c r="DK34" s="25">
        <f t="shared" si="65"/>
      </c>
      <c r="DL34" t="str">
        <f t="shared" si="165"/>
        <v>23</v>
      </c>
      <c r="DM34">
        <f t="shared" si="166"/>
      </c>
      <c r="DN34">
        <f t="shared" si="167"/>
      </c>
      <c r="DO34" t="str">
        <f t="shared" si="168"/>
        <v>23</v>
      </c>
      <c r="DP34" s="25">
        <f t="shared" si="66"/>
      </c>
      <c r="DQ34" s="25">
        <f t="shared" si="67"/>
      </c>
      <c r="DR34" s="25">
        <f t="shared" si="68"/>
      </c>
      <c r="DS34" s="25">
        <f t="shared" si="69"/>
      </c>
      <c r="DT34" s="25">
        <f t="shared" si="70"/>
      </c>
      <c r="DU34" s="25">
        <f t="shared" si="71"/>
      </c>
      <c r="DV34" s="25">
        <f t="shared" si="72"/>
      </c>
      <c r="DW34" s="25">
        <f t="shared" si="73"/>
      </c>
      <c r="DX34" s="25">
        <f t="shared" si="74"/>
      </c>
      <c r="DY34" s="25">
        <f t="shared" si="75"/>
      </c>
      <c r="DZ34" s="25">
        <f t="shared" si="76"/>
      </c>
      <c r="EA34" s="25">
        <f t="shared" si="77"/>
      </c>
      <c r="EB34" s="25">
        <f t="shared" si="78"/>
      </c>
      <c r="EC34" s="25">
        <f t="shared" si="79"/>
      </c>
      <c r="ED34" s="25">
        <f t="shared" si="80"/>
      </c>
      <c r="EE34" s="25">
        <f t="shared" si="81"/>
      </c>
      <c r="EF34" s="25">
        <f t="shared" si="82"/>
      </c>
      <c r="EG34" s="25">
        <f t="shared" si="83"/>
      </c>
      <c r="EH34" s="25">
        <f t="shared" si="84"/>
      </c>
      <c r="EI34" s="25">
        <f t="shared" si="85"/>
      </c>
      <c r="EJ34" s="25">
        <f t="shared" si="86"/>
      </c>
      <c r="EK34" s="25">
        <f t="shared" si="87"/>
      </c>
      <c r="EL34" s="25">
        <f t="shared" si="88"/>
      </c>
      <c r="EM34" s="25">
        <f t="shared" si="89"/>
      </c>
      <c r="EN34" s="25">
        <f t="shared" si="90"/>
      </c>
      <c r="EO34" s="25">
        <f t="shared" si="91"/>
      </c>
      <c r="EP34" s="25">
        <f t="shared" si="92"/>
      </c>
      <c r="EQ34" s="25">
        <f t="shared" si="93"/>
      </c>
      <c r="ER34" s="25">
        <f t="shared" si="94"/>
      </c>
      <c r="ES34" s="25">
        <f t="shared" si="95"/>
      </c>
      <c r="ET34" s="25">
        <f t="shared" si="96"/>
      </c>
      <c r="EU34" s="25">
        <f t="shared" si="97"/>
      </c>
      <c r="EV34" s="25">
        <f t="shared" si="98"/>
      </c>
      <c r="EW34" s="25">
        <f t="shared" si="99"/>
      </c>
      <c r="EX34" s="25">
        <f t="shared" si="100"/>
      </c>
      <c r="EY34" s="25">
        <f t="shared" si="101"/>
      </c>
      <c r="EZ34" s="25">
        <f t="shared" si="102"/>
      </c>
      <c r="FA34" s="25">
        <f t="shared" si="103"/>
      </c>
      <c r="FB34" s="25">
        <f t="shared" si="104"/>
      </c>
      <c r="FC34" s="25">
        <f t="shared" si="105"/>
      </c>
      <c r="FD34" s="25">
        <f t="shared" si="106"/>
      </c>
      <c r="FE34" s="25">
        <f t="shared" si="107"/>
      </c>
      <c r="FF34" s="25">
        <f t="shared" si="108"/>
      </c>
      <c r="FG34" s="25">
        <f t="shared" si="109"/>
        <v>23</v>
      </c>
      <c r="FH34" s="25">
        <f t="shared" si="110"/>
      </c>
      <c r="FI34" s="25">
        <f t="shared" si="111"/>
      </c>
      <c r="FJ34" s="25">
        <f t="shared" si="112"/>
      </c>
      <c r="FK34" s="25">
        <f t="shared" si="113"/>
      </c>
      <c r="FL34" s="25">
        <f t="shared" si="114"/>
      </c>
      <c r="FM34" s="25">
        <f t="shared" si="115"/>
      </c>
      <c r="FN34" s="25">
        <f t="shared" si="116"/>
      </c>
      <c r="FO34" s="25">
        <f t="shared" si="117"/>
      </c>
      <c r="FP34" s="25">
        <f t="shared" si="118"/>
      </c>
      <c r="FQ34" s="25">
        <f t="shared" si="119"/>
      </c>
      <c r="FR34" s="25">
        <f t="shared" si="120"/>
      </c>
      <c r="FS34" s="25">
        <f t="shared" si="121"/>
      </c>
      <c r="FT34" s="25">
        <f t="shared" si="122"/>
      </c>
      <c r="FU34" s="25">
        <f t="shared" si="123"/>
      </c>
      <c r="FV34" s="25">
        <f t="shared" si="124"/>
      </c>
      <c r="FW34" s="25">
        <f t="shared" si="125"/>
      </c>
      <c r="FX34" s="25">
        <f t="shared" si="126"/>
      </c>
      <c r="FY34" s="25">
        <f t="shared" si="127"/>
      </c>
      <c r="FZ34" s="25">
        <f t="shared" si="128"/>
      </c>
      <c r="GA34" s="25">
        <f t="shared" si="129"/>
      </c>
      <c r="GB34" s="25">
        <f t="shared" si="130"/>
      </c>
      <c r="GC34" s="25">
        <f t="shared" si="131"/>
      </c>
      <c r="GD34" s="25">
        <f t="shared" si="132"/>
      </c>
      <c r="GE34" s="25">
        <f t="shared" si="133"/>
      </c>
      <c r="GF34" s="25">
        <f t="shared" si="134"/>
      </c>
      <c r="GG34" s="25">
        <f t="shared" si="135"/>
      </c>
      <c r="GH34" s="25">
        <f t="shared" si="136"/>
      </c>
      <c r="GI34" s="25">
        <f t="shared" si="137"/>
      </c>
      <c r="GJ34" s="25">
        <f t="shared" si="138"/>
      </c>
      <c r="GK34" s="25">
        <f t="shared" si="139"/>
      </c>
      <c r="GL34" s="25">
        <f t="shared" si="140"/>
      </c>
      <c r="GM34" s="25">
        <f t="shared" si="141"/>
      </c>
      <c r="GN34" s="25">
        <f t="shared" si="142"/>
      </c>
      <c r="GO34" s="25">
        <f t="shared" si="143"/>
      </c>
      <c r="GP34" s="25">
        <f t="shared" si="144"/>
      </c>
      <c r="GQ34" s="25">
        <f t="shared" si="145"/>
      </c>
      <c r="GR34" s="25">
        <f t="shared" si="146"/>
      </c>
      <c r="GS34" s="25">
        <f t="shared" si="147"/>
      </c>
      <c r="GT34" s="25">
        <f t="shared" si="148"/>
      </c>
      <c r="GU34" s="25">
        <f t="shared" si="149"/>
      </c>
      <c r="GV34" s="25">
        <f t="shared" si="150"/>
      </c>
      <c r="GW34" s="25">
        <f t="shared" si="151"/>
      </c>
      <c r="GX34" s="25">
        <f t="shared" si="152"/>
      </c>
      <c r="GY34" s="25">
        <f t="shared" si="153"/>
      </c>
      <c r="GZ34" s="25">
        <f t="shared" si="154"/>
      </c>
      <c r="HA34" s="25">
        <f t="shared" si="155"/>
      </c>
      <c r="HB34" s="25">
        <f t="shared" si="156"/>
      </c>
      <c r="HC34">
        <f t="shared" si="157"/>
      </c>
      <c r="HD34" t="str">
        <f t="shared" si="158"/>
        <v>23</v>
      </c>
      <c r="HE34">
        <f t="shared" si="159"/>
      </c>
      <c r="HF34">
        <f t="shared" si="160"/>
      </c>
      <c r="HG34" t="str">
        <f t="shared" si="161"/>
        <v>23</v>
      </c>
    </row>
    <row r="35" spans="1:215" ht="22.5" customHeight="1">
      <c r="A35" s="103">
        <f t="shared" si="162"/>
        <v>18264</v>
      </c>
      <c r="B35" s="104">
        <f t="shared" si="162"/>
        <v>18264</v>
      </c>
      <c r="C35" s="105">
        <v>24</v>
      </c>
      <c r="D35" s="106" t="str">
        <f t="shared" si="163"/>
        <v>24</v>
      </c>
      <c r="E35" s="169"/>
      <c r="F35" s="170"/>
      <c r="G35" s="171"/>
      <c r="H35" s="129"/>
      <c r="I35" s="169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56"/>
      <c r="AE35" s="118">
        <f t="shared" si="164"/>
      </c>
      <c r="AF35" s="18">
        <v>1</v>
      </c>
      <c r="AG35" s="19">
        <f t="shared" si="0"/>
      </c>
      <c r="AH35" s="19">
        <f t="shared" si="1"/>
      </c>
      <c r="AI35" s="19">
        <f t="shared" si="2"/>
      </c>
      <c r="AJ35" s="19">
        <f t="shared" si="3"/>
      </c>
      <c r="AK35" s="19">
        <f t="shared" si="4"/>
      </c>
      <c r="AL35" s="19">
        <f t="shared" si="5"/>
      </c>
      <c r="AM35" s="19">
        <f t="shared" si="6"/>
      </c>
      <c r="AN35" s="19">
        <f t="shared" si="7"/>
      </c>
      <c r="AO35" s="20">
        <f t="shared" si="8"/>
      </c>
      <c r="AP35" s="20">
        <f t="shared" si="9"/>
      </c>
      <c r="AQ35" s="20">
        <f t="shared" si="10"/>
      </c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>
        <f t="shared" si="11"/>
      </c>
      <c r="BJ35" s="25">
        <f t="shared" si="12"/>
      </c>
      <c r="BK35" s="25">
        <f t="shared" si="13"/>
      </c>
      <c r="BL35" s="25">
        <f t="shared" si="14"/>
      </c>
      <c r="BM35" s="25">
        <f t="shared" si="15"/>
      </c>
      <c r="BN35" s="25">
        <f t="shared" si="16"/>
      </c>
      <c r="BO35" s="25">
        <f t="shared" si="17"/>
      </c>
      <c r="BP35" s="25">
        <f t="shared" si="18"/>
      </c>
      <c r="BQ35" s="25" t="str">
        <f t="shared" si="19"/>
        <v>24</v>
      </c>
      <c r="BR35" s="25">
        <f t="shared" si="20"/>
      </c>
      <c r="BS35" s="25">
        <f t="shared" si="21"/>
      </c>
      <c r="BT35" s="25">
        <f t="shared" si="22"/>
      </c>
      <c r="BU35" s="27">
        <f t="shared" si="23"/>
      </c>
      <c r="BV35" s="25">
        <f t="shared" si="24"/>
      </c>
      <c r="BW35" s="25">
        <f t="shared" si="25"/>
      </c>
      <c r="BX35" s="25">
        <f t="shared" si="26"/>
      </c>
      <c r="BY35" s="25">
        <f t="shared" si="27"/>
      </c>
      <c r="BZ35" s="25">
        <f t="shared" si="28"/>
      </c>
      <c r="CA35" s="25">
        <f t="shared" si="29"/>
      </c>
      <c r="CB35" s="25">
        <f t="shared" si="30"/>
      </c>
      <c r="CC35" s="25">
        <f t="shared" si="31"/>
      </c>
      <c r="CD35" s="25">
        <f t="shared" si="32"/>
      </c>
      <c r="CE35" s="25">
        <f t="shared" si="33"/>
      </c>
      <c r="CF35" s="25">
        <f t="shared" si="34"/>
      </c>
      <c r="CG35" s="25">
        <f t="shared" si="35"/>
      </c>
      <c r="CH35" s="25">
        <f t="shared" si="36"/>
      </c>
      <c r="CI35" s="25">
        <f t="shared" si="37"/>
      </c>
      <c r="CJ35" s="25">
        <f t="shared" si="38"/>
      </c>
      <c r="CK35" s="25">
        <f t="shared" si="39"/>
      </c>
      <c r="CL35" s="25">
        <f t="shared" si="40"/>
      </c>
      <c r="CM35" s="25">
        <f t="shared" si="41"/>
      </c>
      <c r="CN35" s="25">
        <f t="shared" si="42"/>
      </c>
      <c r="CO35" s="25">
        <f t="shared" si="43"/>
      </c>
      <c r="CP35" s="25">
        <f t="shared" si="44"/>
      </c>
      <c r="CQ35" s="25">
        <f t="shared" si="45"/>
      </c>
      <c r="CR35" s="25">
        <f t="shared" si="46"/>
      </c>
      <c r="CS35" s="25">
        <f t="shared" si="47"/>
      </c>
      <c r="CT35" s="25">
        <f t="shared" si="48"/>
      </c>
      <c r="CU35" s="25">
        <f t="shared" si="49"/>
      </c>
      <c r="CV35" s="25">
        <f t="shared" si="50"/>
      </c>
      <c r="CW35" s="25">
        <f t="shared" si="51"/>
      </c>
      <c r="CX35" s="25">
        <f t="shared" si="52"/>
      </c>
      <c r="CY35" s="25">
        <f t="shared" si="53"/>
      </c>
      <c r="CZ35" s="25">
        <f t="shared" si="54"/>
      </c>
      <c r="DA35" s="25">
        <f t="shared" si="55"/>
      </c>
      <c r="DB35" s="25">
        <f t="shared" si="56"/>
      </c>
      <c r="DC35" s="25">
        <f t="shared" si="57"/>
      </c>
      <c r="DD35" s="25">
        <f t="shared" si="58"/>
      </c>
      <c r="DE35" s="25">
        <f t="shared" si="59"/>
      </c>
      <c r="DF35" s="25">
        <f t="shared" si="60"/>
      </c>
      <c r="DG35" s="25">
        <f t="shared" si="61"/>
      </c>
      <c r="DH35" s="25">
        <f t="shared" si="62"/>
      </c>
      <c r="DI35" s="25">
        <f t="shared" si="63"/>
      </c>
      <c r="DJ35" s="25">
        <f t="shared" si="64"/>
      </c>
      <c r="DK35" s="25">
        <f t="shared" si="65"/>
      </c>
      <c r="DL35" t="str">
        <f t="shared" si="165"/>
        <v>24</v>
      </c>
      <c r="DM35">
        <f t="shared" si="166"/>
      </c>
      <c r="DN35">
        <f t="shared" si="167"/>
      </c>
      <c r="DO35" t="str">
        <f t="shared" si="168"/>
        <v>24</v>
      </c>
      <c r="DP35" s="25">
        <f t="shared" si="66"/>
      </c>
      <c r="DQ35" s="25">
        <f t="shared" si="67"/>
      </c>
      <c r="DR35" s="25">
        <f t="shared" si="68"/>
      </c>
      <c r="DS35" s="25">
        <f t="shared" si="69"/>
      </c>
      <c r="DT35" s="25">
        <f t="shared" si="70"/>
      </c>
      <c r="DU35" s="25">
        <f t="shared" si="71"/>
      </c>
      <c r="DV35" s="25">
        <f t="shared" si="72"/>
      </c>
      <c r="DW35" s="25">
        <f t="shared" si="73"/>
      </c>
      <c r="DX35" s="25">
        <f t="shared" si="74"/>
      </c>
      <c r="DY35" s="25">
        <f t="shared" si="75"/>
      </c>
      <c r="DZ35" s="25">
        <f t="shared" si="76"/>
      </c>
      <c r="EA35" s="25">
        <f t="shared" si="77"/>
      </c>
      <c r="EB35" s="25">
        <f t="shared" si="78"/>
      </c>
      <c r="EC35" s="25">
        <f t="shared" si="79"/>
      </c>
      <c r="ED35" s="25">
        <f t="shared" si="80"/>
      </c>
      <c r="EE35" s="25">
        <f t="shared" si="81"/>
      </c>
      <c r="EF35" s="25">
        <f t="shared" si="82"/>
      </c>
      <c r="EG35" s="25">
        <f t="shared" si="83"/>
      </c>
      <c r="EH35" s="25">
        <f t="shared" si="84"/>
      </c>
      <c r="EI35" s="25">
        <f t="shared" si="85"/>
      </c>
      <c r="EJ35" s="25">
        <f t="shared" si="86"/>
      </c>
      <c r="EK35" s="25">
        <f t="shared" si="87"/>
      </c>
      <c r="EL35" s="25">
        <f t="shared" si="88"/>
      </c>
      <c r="EM35" s="25">
        <f t="shared" si="89"/>
      </c>
      <c r="EN35" s="25">
        <f t="shared" si="90"/>
      </c>
      <c r="EO35" s="25">
        <f t="shared" si="91"/>
      </c>
      <c r="EP35" s="25">
        <f t="shared" si="92"/>
      </c>
      <c r="EQ35" s="25">
        <f t="shared" si="93"/>
      </c>
      <c r="ER35" s="25">
        <f t="shared" si="94"/>
      </c>
      <c r="ES35" s="25">
        <f t="shared" si="95"/>
      </c>
      <c r="ET35" s="25">
        <f t="shared" si="96"/>
      </c>
      <c r="EU35" s="25">
        <f t="shared" si="97"/>
      </c>
      <c r="EV35" s="25">
        <f t="shared" si="98"/>
      </c>
      <c r="EW35" s="25">
        <f t="shared" si="99"/>
      </c>
      <c r="EX35" s="25">
        <f t="shared" si="100"/>
      </c>
      <c r="EY35" s="25">
        <f t="shared" si="101"/>
      </c>
      <c r="EZ35" s="25">
        <f t="shared" si="102"/>
      </c>
      <c r="FA35" s="25">
        <f t="shared" si="103"/>
      </c>
      <c r="FB35" s="25">
        <f t="shared" si="104"/>
      </c>
      <c r="FC35" s="25">
        <f t="shared" si="105"/>
      </c>
      <c r="FD35" s="25">
        <f t="shared" si="106"/>
      </c>
      <c r="FE35" s="25">
        <f t="shared" si="107"/>
      </c>
      <c r="FF35" s="25">
        <f t="shared" si="108"/>
      </c>
      <c r="FG35" s="25">
        <f t="shared" si="109"/>
      </c>
      <c r="FH35" s="25">
        <f t="shared" si="110"/>
        <v>24</v>
      </c>
      <c r="FI35" s="25">
        <f t="shared" si="111"/>
      </c>
      <c r="FJ35" s="25">
        <f t="shared" si="112"/>
      </c>
      <c r="FK35" s="25">
        <f t="shared" si="113"/>
      </c>
      <c r="FL35" s="25">
        <f t="shared" si="114"/>
      </c>
      <c r="FM35" s="25">
        <f t="shared" si="115"/>
      </c>
      <c r="FN35" s="25">
        <f t="shared" si="116"/>
      </c>
      <c r="FO35" s="25">
        <f t="shared" si="117"/>
      </c>
      <c r="FP35" s="25">
        <f t="shared" si="118"/>
      </c>
      <c r="FQ35" s="25">
        <f t="shared" si="119"/>
      </c>
      <c r="FR35" s="25">
        <f t="shared" si="120"/>
      </c>
      <c r="FS35" s="25">
        <f t="shared" si="121"/>
      </c>
      <c r="FT35" s="25">
        <f t="shared" si="122"/>
      </c>
      <c r="FU35" s="25">
        <f t="shared" si="123"/>
      </c>
      <c r="FV35" s="25">
        <f t="shared" si="124"/>
      </c>
      <c r="FW35" s="25">
        <f t="shared" si="125"/>
      </c>
      <c r="FX35" s="25">
        <f t="shared" si="126"/>
      </c>
      <c r="FY35" s="25">
        <f t="shared" si="127"/>
      </c>
      <c r="FZ35" s="25">
        <f t="shared" si="128"/>
      </c>
      <c r="GA35" s="25">
        <f t="shared" si="129"/>
      </c>
      <c r="GB35" s="25">
        <f t="shared" si="130"/>
      </c>
      <c r="GC35" s="25">
        <f t="shared" si="131"/>
      </c>
      <c r="GD35" s="25">
        <f t="shared" si="132"/>
      </c>
      <c r="GE35" s="25">
        <f t="shared" si="133"/>
      </c>
      <c r="GF35" s="25">
        <f t="shared" si="134"/>
      </c>
      <c r="GG35" s="25">
        <f t="shared" si="135"/>
      </c>
      <c r="GH35" s="25">
        <f t="shared" si="136"/>
      </c>
      <c r="GI35" s="25">
        <f t="shared" si="137"/>
      </c>
      <c r="GJ35" s="25">
        <f t="shared" si="138"/>
      </c>
      <c r="GK35" s="25">
        <f t="shared" si="139"/>
      </c>
      <c r="GL35" s="25">
        <f t="shared" si="140"/>
      </c>
      <c r="GM35" s="25">
        <f t="shared" si="141"/>
      </c>
      <c r="GN35" s="25">
        <f t="shared" si="142"/>
      </c>
      <c r="GO35" s="25">
        <f t="shared" si="143"/>
      </c>
      <c r="GP35" s="25">
        <f t="shared" si="144"/>
      </c>
      <c r="GQ35" s="25">
        <f t="shared" si="145"/>
      </c>
      <c r="GR35" s="25">
        <f t="shared" si="146"/>
      </c>
      <c r="GS35" s="25">
        <f t="shared" si="147"/>
      </c>
      <c r="GT35" s="25">
        <f t="shared" si="148"/>
      </c>
      <c r="GU35" s="25">
        <f t="shared" si="149"/>
      </c>
      <c r="GV35" s="25">
        <f t="shared" si="150"/>
      </c>
      <c r="GW35" s="25">
        <f t="shared" si="151"/>
      </c>
      <c r="GX35" s="25">
        <f t="shared" si="152"/>
      </c>
      <c r="GY35" s="25">
        <f t="shared" si="153"/>
      </c>
      <c r="GZ35" s="25">
        <f t="shared" si="154"/>
      </c>
      <c r="HA35" s="25">
        <f t="shared" si="155"/>
      </c>
      <c r="HB35" s="25">
        <f t="shared" si="156"/>
      </c>
      <c r="HC35">
        <f t="shared" si="157"/>
      </c>
      <c r="HD35" t="str">
        <f t="shared" si="158"/>
        <v>24</v>
      </c>
      <c r="HE35">
        <f t="shared" si="159"/>
      </c>
      <c r="HF35">
        <f t="shared" si="160"/>
      </c>
      <c r="HG35" t="str">
        <f t="shared" si="161"/>
        <v>24</v>
      </c>
    </row>
    <row r="36" spans="1:215" ht="22.5" customHeight="1">
      <c r="A36" s="99">
        <f t="shared" si="162"/>
        <v>18629</v>
      </c>
      <c r="B36" s="100">
        <f t="shared" si="162"/>
        <v>18629</v>
      </c>
      <c r="C36" s="101">
        <v>25</v>
      </c>
      <c r="D36" s="102" t="str">
        <f t="shared" si="163"/>
        <v>25</v>
      </c>
      <c r="E36" s="180"/>
      <c r="F36" s="181"/>
      <c r="G36" s="182"/>
      <c r="H36" s="128"/>
      <c r="I36" s="180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60"/>
      <c r="AE36" s="117">
        <f t="shared" si="164"/>
      </c>
      <c r="AF36" s="18"/>
      <c r="AG36" s="19">
        <f t="shared" si="0"/>
      </c>
      <c r="AH36" s="19">
        <f t="shared" si="1"/>
      </c>
      <c r="AI36" s="19">
        <f t="shared" si="2"/>
      </c>
      <c r="AJ36" s="19">
        <f t="shared" si="3"/>
      </c>
      <c r="AK36" s="19">
        <f t="shared" si="4"/>
      </c>
      <c r="AL36" s="19">
        <f t="shared" si="5"/>
      </c>
      <c r="AM36" s="19">
        <f t="shared" si="6"/>
      </c>
      <c r="AN36" s="19">
        <f t="shared" si="7"/>
      </c>
      <c r="AO36" s="20">
        <f t="shared" si="8"/>
      </c>
      <c r="AP36" s="20">
        <f t="shared" si="9"/>
      </c>
      <c r="AQ36" s="20">
        <f t="shared" si="10"/>
      </c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>
        <f t="shared" si="11"/>
      </c>
      <c r="BJ36" s="25">
        <f t="shared" si="12"/>
      </c>
      <c r="BK36" s="25">
        <f t="shared" si="13"/>
      </c>
      <c r="BL36" s="25">
        <f t="shared" si="14"/>
      </c>
      <c r="BM36" s="25">
        <f t="shared" si="15"/>
      </c>
      <c r="BN36" s="25">
        <f t="shared" si="16"/>
      </c>
      <c r="BO36" s="25">
        <f t="shared" si="17"/>
      </c>
      <c r="BP36" s="25">
        <f t="shared" si="18"/>
      </c>
      <c r="BQ36" s="25">
        <f t="shared" si="19"/>
      </c>
      <c r="BR36" s="25" t="str">
        <f t="shared" si="20"/>
        <v>25</v>
      </c>
      <c r="BS36" s="25">
        <f t="shared" si="21"/>
      </c>
      <c r="BT36" s="25">
        <f t="shared" si="22"/>
      </c>
      <c r="BU36" s="27">
        <f t="shared" si="23"/>
      </c>
      <c r="BV36" s="25">
        <f t="shared" si="24"/>
      </c>
      <c r="BW36" s="25">
        <f t="shared" si="25"/>
      </c>
      <c r="BX36" s="25">
        <f t="shared" si="26"/>
      </c>
      <c r="BY36" s="25">
        <f t="shared" si="27"/>
      </c>
      <c r="BZ36" s="25">
        <f t="shared" si="28"/>
      </c>
      <c r="CA36" s="25">
        <f t="shared" si="29"/>
      </c>
      <c r="CB36" s="25">
        <f t="shared" si="30"/>
      </c>
      <c r="CC36" s="25">
        <f t="shared" si="31"/>
      </c>
      <c r="CD36" s="25">
        <f t="shared" si="32"/>
      </c>
      <c r="CE36" s="25">
        <f t="shared" si="33"/>
      </c>
      <c r="CF36" s="25">
        <f t="shared" si="34"/>
      </c>
      <c r="CG36" s="25">
        <f t="shared" si="35"/>
      </c>
      <c r="CH36" s="25">
        <f t="shared" si="36"/>
      </c>
      <c r="CI36" s="25">
        <f t="shared" si="37"/>
      </c>
      <c r="CJ36" s="25">
        <f t="shared" si="38"/>
      </c>
      <c r="CK36" s="25">
        <f t="shared" si="39"/>
      </c>
      <c r="CL36" s="25">
        <f t="shared" si="40"/>
      </c>
      <c r="CM36" s="25">
        <f t="shared" si="41"/>
      </c>
      <c r="CN36" s="25">
        <f t="shared" si="42"/>
      </c>
      <c r="CO36" s="25">
        <f t="shared" si="43"/>
      </c>
      <c r="CP36" s="25">
        <f t="shared" si="44"/>
      </c>
      <c r="CQ36" s="25">
        <f t="shared" si="45"/>
      </c>
      <c r="CR36" s="25">
        <f t="shared" si="46"/>
      </c>
      <c r="CS36" s="25">
        <f t="shared" si="47"/>
      </c>
      <c r="CT36" s="25">
        <f t="shared" si="48"/>
      </c>
      <c r="CU36" s="25">
        <f t="shared" si="49"/>
      </c>
      <c r="CV36" s="25">
        <f t="shared" si="50"/>
      </c>
      <c r="CW36" s="25">
        <f t="shared" si="51"/>
      </c>
      <c r="CX36" s="25">
        <f t="shared" si="52"/>
      </c>
      <c r="CY36" s="25">
        <f t="shared" si="53"/>
      </c>
      <c r="CZ36" s="25">
        <f t="shared" si="54"/>
      </c>
      <c r="DA36" s="25">
        <f t="shared" si="55"/>
      </c>
      <c r="DB36" s="25">
        <f t="shared" si="56"/>
      </c>
      <c r="DC36" s="25">
        <f t="shared" si="57"/>
      </c>
      <c r="DD36" s="25">
        <f t="shared" si="58"/>
      </c>
      <c r="DE36" s="25">
        <f t="shared" si="59"/>
      </c>
      <c r="DF36" s="25">
        <f t="shared" si="60"/>
      </c>
      <c r="DG36" s="25">
        <f t="shared" si="61"/>
      </c>
      <c r="DH36" s="25">
        <f t="shared" si="62"/>
      </c>
      <c r="DI36" s="25">
        <f t="shared" si="63"/>
      </c>
      <c r="DJ36" s="25">
        <f t="shared" si="64"/>
      </c>
      <c r="DK36" s="25">
        <f t="shared" si="65"/>
      </c>
      <c r="DL36" t="str">
        <f t="shared" si="165"/>
        <v>25</v>
      </c>
      <c r="DM36">
        <f t="shared" si="166"/>
      </c>
      <c r="DN36">
        <f t="shared" si="167"/>
      </c>
      <c r="DO36" t="str">
        <f t="shared" si="168"/>
        <v>25</v>
      </c>
      <c r="DP36" s="25">
        <f t="shared" si="66"/>
      </c>
      <c r="DQ36" s="25">
        <f t="shared" si="67"/>
      </c>
      <c r="DR36" s="25">
        <f t="shared" si="68"/>
      </c>
      <c r="DS36" s="25">
        <f t="shared" si="69"/>
      </c>
      <c r="DT36" s="25">
        <f t="shared" si="70"/>
      </c>
      <c r="DU36" s="25">
        <f t="shared" si="71"/>
      </c>
      <c r="DV36" s="25">
        <f t="shared" si="72"/>
      </c>
      <c r="DW36" s="25">
        <f t="shared" si="73"/>
      </c>
      <c r="DX36" s="25">
        <f t="shared" si="74"/>
      </c>
      <c r="DY36" s="25">
        <f t="shared" si="75"/>
      </c>
      <c r="DZ36" s="25">
        <f t="shared" si="76"/>
      </c>
      <c r="EA36" s="25">
        <f t="shared" si="77"/>
      </c>
      <c r="EB36" s="25">
        <f t="shared" si="78"/>
      </c>
      <c r="EC36" s="25">
        <f t="shared" si="79"/>
      </c>
      <c r="ED36" s="25">
        <f t="shared" si="80"/>
      </c>
      <c r="EE36" s="25">
        <f t="shared" si="81"/>
      </c>
      <c r="EF36" s="25">
        <f t="shared" si="82"/>
      </c>
      <c r="EG36" s="25">
        <f t="shared" si="83"/>
      </c>
      <c r="EH36" s="25">
        <f t="shared" si="84"/>
      </c>
      <c r="EI36" s="25">
        <f t="shared" si="85"/>
      </c>
      <c r="EJ36" s="25">
        <f t="shared" si="86"/>
      </c>
      <c r="EK36" s="25">
        <f t="shared" si="87"/>
      </c>
      <c r="EL36" s="25">
        <f t="shared" si="88"/>
      </c>
      <c r="EM36" s="25">
        <f t="shared" si="89"/>
      </c>
      <c r="EN36" s="25">
        <f t="shared" si="90"/>
      </c>
      <c r="EO36" s="25">
        <f t="shared" si="91"/>
      </c>
      <c r="EP36" s="25">
        <f t="shared" si="92"/>
      </c>
      <c r="EQ36" s="25">
        <f t="shared" si="93"/>
      </c>
      <c r="ER36" s="25">
        <f t="shared" si="94"/>
      </c>
      <c r="ES36" s="25">
        <f t="shared" si="95"/>
      </c>
      <c r="ET36" s="25">
        <f t="shared" si="96"/>
      </c>
      <c r="EU36" s="25">
        <f t="shared" si="97"/>
      </c>
      <c r="EV36" s="25">
        <f t="shared" si="98"/>
      </c>
      <c r="EW36" s="25">
        <f t="shared" si="99"/>
      </c>
      <c r="EX36" s="25">
        <f t="shared" si="100"/>
      </c>
      <c r="EY36" s="25">
        <f t="shared" si="101"/>
      </c>
      <c r="EZ36" s="25">
        <f t="shared" si="102"/>
      </c>
      <c r="FA36" s="25">
        <f t="shared" si="103"/>
      </c>
      <c r="FB36" s="25">
        <f t="shared" si="104"/>
      </c>
      <c r="FC36" s="25">
        <f t="shared" si="105"/>
      </c>
      <c r="FD36" s="25">
        <f t="shared" si="106"/>
      </c>
      <c r="FE36" s="25">
        <f t="shared" si="107"/>
      </c>
      <c r="FF36" s="25">
        <f t="shared" si="108"/>
      </c>
      <c r="FG36" s="25">
        <f t="shared" si="109"/>
      </c>
      <c r="FH36" s="25">
        <f t="shared" si="110"/>
      </c>
      <c r="FI36" s="25">
        <f t="shared" si="111"/>
        <v>25</v>
      </c>
      <c r="FJ36" s="25">
        <f t="shared" si="112"/>
      </c>
      <c r="FK36" s="25">
        <f t="shared" si="113"/>
      </c>
      <c r="FL36" s="25">
        <f t="shared" si="114"/>
      </c>
      <c r="FM36" s="25">
        <f t="shared" si="115"/>
      </c>
      <c r="FN36" s="25">
        <f t="shared" si="116"/>
      </c>
      <c r="FO36" s="25">
        <f t="shared" si="117"/>
      </c>
      <c r="FP36" s="25">
        <f t="shared" si="118"/>
      </c>
      <c r="FQ36" s="25">
        <f t="shared" si="119"/>
      </c>
      <c r="FR36" s="25">
        <f t="shared" si="120"/>
      </c>
      <c r="FS36" s="25">
        <f t="shared" si="121"/>
      </c>
      <c r="FT36" s="25">
        <f t="shared" si="122"/>
      </c>
      <c r="FU36" s="25">
        <f t="shared" si="123"/>
      </c>
      <c r="FV36" s="25">
        <f t="shared" si="124"/>
      </c>
      <c r="FW36" s="25">
        <f t="shared" si="125"/>
      </c>
      <c r="FX36" s="25">
        <f t="shared" si="126"/>
      </c>
      <c r="FY36" s="25">
        <f t="shared" si="127"/>
      </c>
      <c r="FZ36" s="25">
        <f t="shared" si="128"/>
      </c>
      <c r="GA36" s="25">
        <f t="shared" si="129"/>
      </c>
      <c r="GB36" s="25">
        <f t="shared" si="130"/>
      </c>
      <c r="GC36" s="25">
        <f t="shared" si="131"/>
      </c>
      <c r="GD36" s="25">
        <f t="shared" si="132"/>
      </c>
      <c r="GE36" s="25">
        <f t="shared" si="133"/>
      </c>
      <c r="GF36" s="25">
        <f t="shared" si="134"/>
      </c>
      <c r="GG36" s="25">
        <f t="shared" si="135"/>
      </c>
      <c r="GH36" s="25">
        <f t="shared" si="136"/>
      </c>
      <c r="GI36" s="25">
        <f t="shared" si="137"/>
      </c>
      <c r="GJ36" s="25">
        <f t="shared" si="138"/>
      </c>
      <c r="GK36" s="25">
        <f t="shared" si="139"/>
      </c>
      <c r="GL36" s="25">
        <f t="shared" si="140"/>
      </c>
      <c r="GM36" s="25">
        <f t="shared" si="141"/>
      </c>
      <c r="GN36" s="25">
        <f t="shared" si="142"/>
      </c>
      <c r="GO36" s="25">
        <f t="shared" si="143"/>
      </c>
      <c r="GP36" s="25">
        <f t="shared" si="144"/>
      </c>
      <c r="GQ36" s="25">
        <f t="shared" si="145"/>
      </c>
      <c r="GR36" s="25">
        <f t="shared" si="146"/>
      </c>
      <c r="GS36" s="25">
        <f t="shared" si="147"/>
      </c>
      <c r="GT36" s="25">
        <f t="shared" si="148"/>
      </c>
      <c r="GU36" s="25">
        <f t="shared" si="149"/>
      </c>
      <c r="GV36" s="25">
        <f t="shared" si="150"/>
      </c>
      <c r="GW36" s="25">
        <f t="shared" si="151"/>
      </c>
      <c r="GX36" s="25">
        <f t="shared" si="152"/>
      </c>
      <c r="GY36" s="25">
        <f t="shared" si="153"/>
      </c>
      <c r="GZ36" s="25">
        <f t="shared" si="154"/>
      </c>
      <c r="HA36" s="25">
        <f t="shared" si="155"/>
      </c>
      <c r="HB36" s="25">
        <f t="shared" si="156"/>
      </c>
      <c r="HC36">
        <f t="shared" si="157"/>
      </c>
      <c r="HD36" t="str">
        <f t="shared" si="158"/>
        <v>25</v>
      </c>
      <c r="HE36">
        <f t="shared" si="159"/>
      </c>
      <c r="HF36">
        <f t="shared" si="160"/>
      </c>
      <c r="HG36" t="str">
        <f t="shared" si="161"/>
        <v>25</v>
      </c>
    </row>
    <row r="37" spans="1:215" ht="22.5" customHeight="1">
      <c r="A37" s="103">
        <f t="shared" si="162"/>
        <v>18994</v>
      </c>
      <c r="B37" s="104">
        <f t="shared" si="162"/>
        <v>18994</v>
      </c>
      <c r="C37" s="105">
        <v>26</v>
      </c>
      <c r="D37" s="106" t="str">
        <f t="shared" si="163"/>
        <v>26</v>
      </c>
      <c r="E37" s="169"/>
      <c r="F37" s="170"/>
      <c r="G37" s="171"/>
      <c r="H37" s="129"/>
      <c r="I37" s="169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56"/>
      <c r="AE37" s="118">
        <f t="shared" si="164"/>
      </c>
      <c r="AF37" s="18">
        <v>1</v>
      </c>
      <c r="AG37" s="19">
        <f t="shared" si="0"/>
      </c>
      <c r="AH37" s="19">
        <f t="shared" si="1"/>
      </c>
      <c r="AI37" s="19">
        <f t="shared" si="2"/>
      </c>
      <c r="AJ37" s="19">
        <f t="shared" si="3"/>
      </c>
      <c r="AK37" s="19">
        <f t="shared" si="4"/>
      </c>
      <c r="AL37" s="19">
        <f t="shared" si="5"/>
      </c>
      <c r="AM37" s="19">
        <f t="shared" si="6"/>
      </c>
      <c r="AN37" s="19">
        <f t="shared" si="7"/>
      </c>
      <c r="AO37" s="20">
        <f t="shared" si="8"/>
      </c>
      <c r="AP37" s="20">
        <f t="shared" si="9"/>
      </c>
      <c r="AQ37" s="20">
        <f t="shared" si="10"/>
      </c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>
        <f t="shared" si="11"/>
      </c>
      <c r="BJ37" s="25">
        <f t="shared" si="12"/>
      </c>
      <c r="BK37" s="25">
        <f t="shared" si="13"/>
      </c>
      <c r="BL37" s="25">
        <f t="shared" si="14"/>
      </c>
      <c r="BM37" s="25">
        <f t="shared" si="15"/>
      </c>
      <c r="BN37" s="25">
        <f t="shared" si="16"/>
      </c>
      <c r="BO37" s="25">
        <f t="shared" si="17"/>
      </c>
      <c r="BP37" s="25">
        <f t="shared" si="18"/>
      </c>
      <c r="BQ37" s="25">
        <f t="shared" si="19"/>
      </c>
      <c r="BR37" s="25">
        <f t="shared" si="20"/>
      </c>
      <c r="BS37" s="25" t="str">
        <f t="shared" si="21"/>
        <v>26</v>
      </c>
      <c r="BT37" s="25">
        <f t="shared" si="22"/>
      </c>
      <c r="BU37" s="27">
        <f t="shared" si="23"/>
      </c>
      <c r="BV37" s="25">
        <f t="shared" si="24"/>
      </c>
      <c r="BW37" s="25">
        <f t="shared" si="25"/>
      </c>
      <c r="BX37" s="25">
        <f t="shared" si="26"/>
      </c>
      <c r="BY37" s="25">
        <f t="shared" si="27"/>
      </c>
      <c r="BZ37" s="25">
        <f t="shared" si="28"/>
      </c>
      <c r="CA37" s="25">
        <f t="shared" si="29"/>
      </c>
      <c r="CB37" s="25">
        <f t="shared" si="30"/>
      </c>
      <c r="CC37" s="25">
        <f t="shared" si="31"/>
      </c>
      <c r="CD37" s="25">
        <f t="shared" si="32"/>
      </c>
      <c r="CE37" s="25">
        <f t="shared" si="33"/>
      </c>
      <c r="CF37" s="25">
        <f t="shared" si="34"/>
      </c>
      <c r="CG37" s="25">
        <f t="shared" si="35"/>
      </c>
      <c r="CH37" s="25">
        <f t="shared" si="36"/>
      </c>
      <c r="CI37" s="25">
        <f t="shared" si="37"/>
      </c>
      <c r="CJ37" s="25">
        <f t="shared" si="38"/>
      </c>
      <c r="CK37" s="25">
        <f t="shared" si="39"/>
      </c>
      <c r="CL37" s="25">
        <f t="shared" si="40"/>
      </c>
      <c r="CM37" s="25">
        <f t="shared" si="41"/>
      </c>
      <c r="CN37" s="25">
        <f t="shared" si="42"/>
      </c>
      <c r="CO37" s="25">
        <f t="shared" si="43"/>
      </c>
      <c r="CP37" s="25">
        <f t="shared" si="44"/>
      </c>
      <c r="CQ37" s="25">
        <f t="shared" si="45"/>
      </c>
      <c r="CR37" s="25">
        <f t="shared" si="46"/>
      </c>
      <c r="CS37" s="25">
        <f t="shared" si="47"/>
      </c>
      <c r="CT37" s="25">
        <f t="shared" si="48"/>
      </c>
      <c r="CU37" s="25">
        <f t="shared" si="49"/>
      </c>
      <c r="CV37" s="25">
        <f t="shared" si="50"/>
      </c>
      <c r="CW37" s="25">
        <f t="shared" si="51"/>
      </c>
      <c r="CX37" s="25">
        <f t="shared" si="52"/>
      </c>
      <c r="CY37" s="25">
        <f t="shared" si="53"/>
      </c>
      <c r="CZ37" s="25">
        <f t="shared" si="54"/>
      </c>
      <c r="DA37" s="25">
        <f t="shared" si="55"/>
      </c>
      <c r="DB37" s="25">
        <f t="shared" si="56"/>
      </c>
      <c r="DC37" s="25">
        <f t="shared" si="57"/>
      </c>
      <c r="DD37" s="25">
        <f t="shared" si="58"/>
      </c>
      <c r="DE37" s="25">
        <f t="shared" si="59"/>
      </c>
      <c r="DF37" s="25">
        <f t="shared" si="60"/>
      </c>
      <c r="DG37" s="25">
        <f t="shared" si="61"/>
      </c>
      <c r="DH37" s="25">
        <f t="shared" si="62"/>
      </c>
      <c r="DI37" s="25">
        <f t="shared" si="63"/>
      </c>
      <c r="DJ37" s="25">
        <f t="shared" si="64"/>
      </c>
      <c r="DK37" s="25">
        <f t="shared" si="65"/>
      </c>
      <c r="DL37">
        <f t="shared" si="165"/>
      </c>
      <c r="DM37" t="str">
        <f t="shared" si="166"/>
        <v>26</v>
      </c>
      <c r="DN37">
        <f t="shared" si="167"/>
      </c>
      <c r="DO37" t="str">
        <f t="shared" si="168"/>
        <v>26</v>
      </c>
      <c r="DP37" s="25">
        <f t="shared" si="66"/>
      </c>
      <c r="DQ37" s="25">
        <f t="shared" si="67"/>
      </c>
      <c r="DR37" s="25">
        <f t="shared" si="68"/>
      </c>
      <c r="DS37" s="25">
        <f t="shared" si="69"/>
      </c>
      <c r="DT37" s="25">
        <f t="shared" si="70"/>
      </c>
      <c r="DU37" s="25">
        <f t="shared" si="71"/>
      </c>
      <c r="DV37" s="25">
        <f t="shared" si="72"/>
      </c>
      <c r="DW37" s="25">
        <f t="shared" si="73"/>
      </c>
      <c r="DX37" s="25">
        <f t="shared" si="74"/>
      </c>
      <c r="DY37" s="25">
        <f t="shared" si="75"/>
      </c>
      <c r="DZ37" s="25">
        <f t="shared" si="76"/>
      </c>
      <c r="EA37" s="25">
        <f t="shared" si="77"/>
      </c>
      <c r="EB37" s="25">
        <f t="shared" si="78"/>
      </c>
      <c r="EC37" s="25">
        <f t="shared" si="79"/>
      </c>
      <c r="ED37" s="25">
        <f t="shared" si="80"/>
      </c>
      <c r="EE37" s="25">
        <f t="shared" si="81"/>
      </c>
      <c r="EF37" s="25">
        <f t="shared" si="82"/>
      </c>
      <c r="EG37" s="25">
        <f t="shared" si="83"/>
      </c>
      <c r="EH37" s="25">
        <f t="shared" si="84"/>
      </c>
      <c r="EI37" s="25">
        <f t="shared" si="85"/>
      </c>
      <c r="EJ37" s="25">
        <f t="shared" si="86"/>
      </c>
      <c r="EK37" s="25">
        <f t="shared" si="87"/>
      </c>
      <c r="EL37" s="25">
        <f t="shared" si="88"/>
      </c>
      <c r="EM37" s="25">
        <f t="shared" si="89"/>
      </c>
      <c r="EN37" s="25">
        <f t="shared" si="90"/>
      </c>
      <c r="EO37" s="25">
        <f t="shared" si="91"/>
      </c>
      <c r="EP37" s="25">
        <f t="shared" si="92"/>
      </c>
      <c r="EQ37" s="25">
        <f t="shared" si="93"/>
      </c>
      <c r="ER37" s="25">
        <f t="shared" si="94"/>
      </c>
      <c r="ES37" s="25">
        <f t="shared" si="95"/>
      </c>
      <c r="ET37" s="25">
        <f t="shared" si="96"/>
      </c>
      <c r="EU37" s="25">
        <f t="shared" si="97"/>
      </c>
      <c r="EV37" s="25">
        <f t="shared" si="98"/>
      </c>
      <c r="EW37" s="25">
        <f t="shared" si="99"/>
      </c>
      <c r="EX37" s="25">
        <f t="shared" si="100"/>
      </c>
      <c r="EY37" s="25">
        <f t="shared" si="101"/>
      </c>
      <c r="EZ37" s="25">
        <f t="shared" si="102"/>
      </c>
      <c r="FA37" s="25">
        <f t="shared" si="103"/>
      </c>
      <c r="FB37" s="25">
        <f t="shared" si="104"/>
      </c>
      <c r="FC37" s="25">
        <f t="shared" si="105"/>
      </c>
      <c r="FD37" s="25">
        <f t="shared" si="106"/>
      </c>
      <c r="FE37" s="25">
        <f t="shared" si="107"/>
      </c>
      <c r="FF37" s="25">
        <f t="shared" si="108"/>
      </c>
      <c r="FG37" s="25">
        <f t="shared" si="109"/>
      </c>
      <c r="FH37" s="25">
        <f t="shared" si="110"/>
      </c>
      <c r="FI37" s="25">
        <f t="shared" si="111"/>
      </c>
      <c r="FJ37" s="25">
        <f t="shared" si="112"/>
        <v>26</v>
      </c>
      <c r="FK37" s="25">
        <f t="shared" si="113"/>
      </c>
      <c r="FL37" s="25">
        <f t="shared" si="114"/>
      </c>
      <c r="FM37" s="25">
        <f t="shared" si="115"/>
      </c>
      <c r="FN37" s="25">
        <f t="shared" si="116"/>
      </c>
      <c r="FO37" s="25">
        <f t="shared" si="117"/>
      </c>
      <c r="FP37" s="25">
        <f t="shared" si="118"/>
      </c>
      <c r="FQ37" s="25">
        <f t="shared" si="119"/>
      </c>
      <c r="FR37" s="25">
        <f t="shared" si="120"/>
      </c>
      <c r="FS37" s="25">
        <f t="shared" si="121"/>
      </c>
      <c r="FT37" s="25">
        <f t="shared" si="122"/>
      </c>
      <c r="FU37" s="25">
        <f t="shared" si="123"/>
      </c>
      <c r="FV37" s="25">
        <f t="shared" si="124"/>
      </c>
      <c r="FW37" s="25">
        <f t="shared" si="125"/>
      </c>
      <c r="FX37" s="25">
        <f t="shared" si="126"/>
      </c>
      <c r="FY37" s="25">
        <f t="shared" si="127"/>
      </c>
      <c r="FZ37" s="25">
        <f t="shared" si="128"/>
      </c>
      <c r="GA37" s="25">
        <f t="shared" si="129"/>
      </c>
      <c r="GB37" s="25">
        <f t="shared" si="130"/>
      </c>
      <c r="GC37" s="25">
        <f t="shared" si="131"/>
      </c>
      <c r="GD37" s="25">
        <f t="shared" si="132"/>
      </c>
      <c r="GE37" s="25">
        <f t="shared" si="133"/>
      </c>
      <c r="GF37" s="25">
        <f t="shared" si="134"/>
      </c>
      <c r="GG37" s="25">
        <f t="shared" si="135"/>
      </c>
      <c r="GH37" s="25">
        <f t="shared" si="136"/>
      </c>
      <c r="GI37" s="25">
        <f t="shared" si="137"/>
      </c>
      <c r="GJ37" s="25">
        <f t="shared" si="138"/>
      </c>
      <c r="GK37" s="25">
        <f t="shared" si="139"/>
      </c>
      <c r="GL37" s="25">
        <f t="shared" si="140"/>
      </c>
      <c r="GM37" s="25">
        <f t="shared" si="141"/>
      </c>
      <c r="GN37" s="25">
        <f t="shared" si="142"/>
      </c>
      <c r="GO37" s="25">
        <f t="shared" si="143"/>
      </c>
      <c r="GP37" s="25">
        <f t="shared" si="144"/>
      </c>
      <c r="GQ37" s="25">
        <f t="shared" si="145"/>
      </c>
      <c r="GR37" s="25">
        <f t="shared" si="146"/>
      </c>
      <c r="GS37" s="25">
        <f t="shared" si="147"/>
      </c>
      <c r="GT37" s="25">
        <f t="shared" si="148"/>
      </c>
      <c r="GU37" s="25">
        <f t="shared" si="149"/>
      </c>
      <c r="GV37" s="25">
        <f t="shared" si="150"/>
      </c>
      <c r="GW37" s="25">
        <f t="shared" si="151"/>
      </c>
      <c r="GX37" s="25">
        <f t="shared" si="152"/>
      </c>
      <c r="GY37" s="25">
        <f t="shared" si="153"/>
      </c>
      <c r="GZ37" s="25">
        <f t="shared" si="154"/>
      </c>
      <c r="HA37" s="25">
        <f t="shared" si="155"/>
      </c>
      <c r="HB37" s="25">
        <f t="shared" si="156"/>
      </c>
      <c r="HC37">
        <f t="shared" si="157"/>
      </c>
      <c r="HD37">
        <f t="shared" si="158"/>
      </c>
      <c r="HE37" t="str">
        <f t="shared" si="159"/>
        <v>26</v>
      </c>
      <c r="HF37">
        <f t="shared" si="160"/>
      </c>
      <c r="HG37" t="str">
        <f t="shared" si="161"/>
        <v>26</v>
      </c>
    </row>
    <row r="38" spans="1:256" ht="22.5" customHeight="1">
      <c r="A38" s="99">
        <f t="shared" si="162"/>
        <v>19360</v>
      </c>
      <c r="B38" s="100">
        <f t="shared" si="162"/>
        <v>19360</v>
      </c>
      <c r="C38" s="101">
        <v>27</v>
      </c>
      <c r="D38" s="102" t="str">
        <f t="shared" si="163"/>
        <v>27</v>
      </c>
      <c r="E38" s="180"/>
      <c r="F38" s="181"/>
      <c r="G38" s="182"/>
      <c r="H38" s="128"/>
      <c r="I38" s="180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60"/>
      <c r="AE38" s="117">
        <f t="shared" si="164"/>
      </c>
      <c r="AF38" s="18"/>
      <c r="AG38" s="19">
        <f t="shared" si="0"/>
      </c>
      <c r="AH38" s="19">
        <f t="shared" si="1"/>
      </c>
      <c r="AI38" s="19">
        <f t="shared" si="2"/>
      </c>
      <c r="AJ38" s="19">
        <f t="shared" si="3"/>
      </c>
      <c r="AK38" s="19">
        <f t="shared" si="4"/>
      </c>
      <c r="AL38" s="19">
        <f t="shared" si="5"/>
      </c>
      <c r="AM38" s="19">
        <f t="shared" si="6"/>
      </c>
      <c r="AN38" s="19">
        <f t="shared" si="7"/>
      </c>
      <c r="AO38" s="20">
        <f t="shared" si="8"/>
      </c>
      <c r="AP38" s="20">
        <f t="shared" si="9"/>
      </c>
      <c r="AQ38" s="20">
        <f t="shared" si="10"/>
      </c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>
        <f t="shared" si="11"/>
      </c>
      <c r="BJ38" s="25">
        <f t="shared" si="12"/>
      </c>
      <c r="BK38" s="25">
        <f t="shared" si="13"/>
      </c>
      <c r="BL38" s="25">
        <f t="shared" si="14"/>
      </c>
      <c r="BM38" s="25">
        <f t="shared" si="15"/>
      </c>
      <c r="BN38" s="25">
        <f t="shared" si="16"/>
      </c>
      <c r="BO38" s="25">
        <f t="shared" si="17"/>
      </c>
      <c r="BP38" s="25">
        <f t="shared" si="18"/>
      </c>
      <c r="BQ38" s="25">
        <f t="shared" si="19"/>
      </c>
      <c r="BR38" s="25">
        <f t="shared" si="20"/>
      </c>
      <c r="BS38" s="25">
        <f t="shared" si="21"/>
      </c>
      <c r="BT38" s="25" t="str">
        <f t="shared" si="22"/>
        <v>27</v>
      </c>
      <c r="BU38" s="27">
        <f t="shared" si="23"/>
      </c>
      <c r="BV38" s="25">
        <f>IF($C38=DATEDIF($AF$7,$AF$9,"Y")+29,"29","")</f>
      </c>
      <c r="BW38" s="25">
        <f>IF($C38=DATEDIF($AF$7,$AF$9,"Y")+30,"30","")</f>
      </c>
      <c r="BX38" s="25">
        <f>IF($C38=DATEDIF($AF$7,$AF$9,"Y")+31,"31","")</f>
      </c>
      <c r="BY38" s="25">
        <f>IF($C38=DATEDIF($AF$7,$AF$9,"Y")+32,"32","")</f>
      </c>
      <c r="BZ38" s="25">
        <f>IF($C38=DATEDIF($AF$7,$AF$9,"Y")+33,"33","")</f>
      </c>
      <c r="CA38" s="25">
        <f>IF($C38=DATEDIF($AF$7,$AF$9,"Y")+34,"34","")</f>
      </c>
      <c r="CB38" s="25">
        <f>IF($C38=DATEDIF($AF$7,$AF$9,"Y")+35,"35","")</f>
      </c>
      <c r="CC38" s="25">
        <f>IF($C38=DATEDIF($AF$7,$AF$9,"Y")+36,"36","")</f>
      </c>
      <c r="CD38" s="25">
        <f>IF($C38=DATEDIF($AF$7,$AF$9,"Y")+37,"37","")</f>
      </c>
      <c r="CE38" s="25">
        <f>IF($C38=DATEDIF($AF$7,$AF$9,"Y")+38,"38","")</f>
      </c>
      <c r="CF38" s="25">
        <f>IF($C38=DATEDIF($AF$7,$AF$9,"Y")+39,"39","")</f>
      </c>
      <c r="CG38" s="25">
        <f>IF($C38=DATEDIF($AF$7,$AF$9,"Y")+40,"40","")</f>
      </c>
      <c r="CH38" s="25">
        <f>IF($C38=DATEDIF($AF$7,$AF$9,"Y")+41,"41","")</f>
      </c>
      <c r="CI38" s="25">
        <f>IF($C38=DATEDIF($AF$7,$AF$9,"Y")+42,"42","")</f>
      </c>
      <c r="CJ38" s="25">
        <f>IF($C38=DATEDIF($AF$7,$AF$9,"Y")+43,"43","")</f>
      </c>
      <c r="CK38" s="25">
        <f>IF($C38=DATEDIF($AF$7,$AF$9,"Y")+44,"44","")</f>
      </c>
      <c r="CL38" s="25">
        <f>IF($C38=DATEDIF($AF$7,$AF$9,"Y")+45,"45","")</f>
      </c>
      <c r="CM38" s="25">
        <f>IF($C38=DATEDIF($AF$7,$AF$9,"Y")+46,"46","")</f>
      </c>
      <c r="CN38" s="25">
        <f>IF($C38=DATEDIF($AF$7,$AF$9,"Y")+47,"47","")</f>
      </c>
      <c r="CO38" s="25">
        <f>IF($C38=DATEDIF($AF$7,$AF$9,"Y")+48,"48","")</f>
      </c>
      <c r="CP38" s="25">
        <f>IF($C38=DATEDIF($AF$7,$AF$9,"Y")+49,"49","")</f>
      </c>
      <c r="CQ38" s="25">
        <f t="shared" si="45"/>
      </c>
      <c r="CR38" s="25">
        <f t="shared" si="46"/>
      </c>
      <c r="CS38" s="25">
        <f t="shared" si="47"/>
      </c>
      <c r="CT38" s="25">
        <f t="shared" si="48"/>
      </c>
      <c r="CU38" s="25">
        <f t="shared" si="49"/>
      </c>
      <c r="CV38" s="25">
        <f t="shared" si="50"/>
      </c>
      <c r="CW38" s="25">
        <f t="shared" si="51"/>
      </c>
      <c r="CX38" s="25">
        <f t="shared" si="52"/>
      </c>
      <c r="CY38" s="25">
        <f t="shared" si="53"/>
      </c>
      <c r="CZ38" s="25">
        <f t="shared" si="54"/>
      </c>
      <c r="DA38" s="25">
        <f t="shared" si="55"/>
      </c>
      <c r="DB38" s="25">
        <f t="shared" si="56"/>
      </c>
      <c r="DC38" s="25">
        <f t="shared" si="57"/>
      </c>
      <c r="DD38" s="25">
        <f t="shared" si="58"/>
      </c>
      <c r="DE38" s="25">
        <f t="shared" si="59"/>
      </c>
      <c r="DF38" s="25">
        <f t="shared" si="60"/>
      </c>
      <c r="DG38" s="25">
        <f t="shared" si="61"/>
      </c>
      <c r="DH38" s="25">
        <f t="shared" si="62"/>
      </c>
      <c r="DI38" s="25">
        <f t="shared" si="63"/>
      </c>
      <c r="DJ38" s="25">
        <f t="shared" si="64"/>
      </c>
      <c r="DK38" s="25">
        <f t="shared" si="65"/>
      </c>
      <c r="DL38">
        <f t="shared" si="165"/>
      </c>
      <c r="DM38" t="str">
        <f t="shared" si="166"/>
        <v>27</v>
      </c>
      <c r="DN38">
        <f t="shared" si="167"/>
      </c>
      <c r="DO38" t="str">
        <f t="shared" si="168"/>
        <v>27</v>
      </c>
      <c r="DP38" s="25">
        <f t="shared" si="66"/>
      </c>
      <c r="DQ38" s="25">
        <f t="shared" si="67"/>
      </c>
      <c r="DR38" s="25">
        <f t="shared" si="68"/>
      </c>
      <c r="DS38" s="25">
        <f t="shared" si="69"/>
      </c>
      <c r="DT38" s="25">
        <f t="shared" si="70"/>
      </c>
      <c r="DU38" s="25">
        <f t="shared" si="71"/>
      </c>
      <c r="DV38" s="25">
        <f t="shared" si="72"/>
      </c>
      <c r="DW38" s="25">
        <f t="shared" si="73"/>
      </c>
      <c r="DX38" s="25">
        <f t="shared" si="74"/>
      </c>
      <c r="DY38" s="25">
        <f t="shared" si="75"/>
      </c>
      <c r="DZ38" s="25">
        <f t="shared" si="76"/>
      </c>
      <c r="EA38" s="25">
        <f t="shared" si="77"/>
      </c>
      <c r="EB38" s="25">
        <f t="shared" si="78"/>
      </c>
      <c r="EC38" s="25">
        <f t="shared" si="79"/>
      </c>
      <c r="ED38" s="25">
        <f t="shared" si="80"/>
      </c>
      <c r="EE38" s="25">
        <f t="shared" si="81"/>
      </c>
      <c r="EF38" s="25">
        <f t="shared" si="82"/>
      </c>
      <c r="EG38" s="25">
        <f t="shared" si="83"/>
      </c>
      <c r="EH38" s="25">
        <f t="shared" si="84"/>
      </c>
      <c r="EI38" s="25">
        <f t="shared" si="85"/>
      </c>
      <c r="EJ38" s="25">
        <f t="shared" si="86"/>
      </c>
      <c r="EK38" s="25">
        <f t="shared" si="87"/>
      </c>
      <c r="EL38" s="25">
        <f t="shared" si="88"/>
      </c>
      <c r="EM38" s="25">
        <f t="shared" si="89"/>
      </c>
      <c r="EN38" s="25">
        <f t="shared" si="90"/>
      </c>
      <c r="EO38" s="25">
        <f t="shared" si="91"/>
      </c>
      <c r="EP38" s="25">
        <f t="shared" si="92"/>
      </c>
      <c r="EQ38" s="25">
        <f t="shared" si="93"/>
      </c>
      <c r="ER38" s="25">
        <f t="shared" si="94"/>
      </c>
      <c r="ES38" s="25">
        <f t="shared" si="95"/>
      </c>
      <c r="ET38" s="25">
        <f t="shared" si="96"/>
      </c>
      <c r="EU38" s="25">
        <f t="shared" si="97"/>
      </c>
      <c r="EV38" s="25">
        <f t="shared" si="98"/>
      </c>
      <c r="EW38" s="25">
        <f t="shared" si="99"/>
      </c>
      <c r="EX38" s="25">
        <f t="shared" si="100"/>
      </c>
      <c r="EY38" s="25">
        <f t="shared" si="101"/>
      </c>
      <c r="EZ38" s="25">
        <f t="shared" si="102"/>
      </c>
      <c r="FA38" s="25">
        <f t="shared" si="103"/>
      </c>
      <c r="FB38" s="25">
        <f t="shared" si="104"/>
      </c>
      <c r="FC38" s="25">
        <f t="shared" si="105"/>
      </c>
      <c r="FD38" s="25">
        <f t="shared" si="106"/>
      </c>
      <c r="FE38" s="25">
        <f t="shared" si="107"/>
      </c>
      <c r="FF38" s="25">
        <f t="shared" si="108"/>
      </c>
      <c r="FG38" s="25">
        <f t="shared" si="109"/>
      </c>
      <c r="FH38" s="25">
        <f t="shared" si="110"/>
      </c>
      <c r="FI38" s="25">
        <f t="shared" si="111"/>
      </c>
      <c r="FJ38" s="25">
        <f t="shared" si="112"/>
      </c>
      <c r="FK38" s="25">
        <f t="shared" si="113"/>
        <v>27</v>
      </c>
      <c r="FL38" s="25">
        <f t="shared" si="114"/>
      </c>
      <c r="FM38" s="25">
        <f t="shared" si="115"/>
      </c>
      <c r="FN38" s="25">
        <f t="shared" si="116"/>
      </c>
      <c r="FO38" s="25">
        <f t="shared" si="117"/>
      </c>
      <c r="FP38" s="25">
        <f t="shared" si="118"/>
      </c>
      <c r="FQ38" s="25">
        <f t="shared" si="119"/>
      </c>
      <c r="FR38" s="25">
        <f t="shared" si="120"/>
      </c>
      <c r="FS38" s="25">
        <f t="shared" si="121"/>
      </c>
      <c r="FT38" s="25">
        <f t="shared" si="122"/>
      </c>
      <c r="FU38" s="25">
        <f t="shared" si="123"/>
      </c>
      <c r="FV38" s="25">
        <f t="shared" si="124"/>
      </c>
      <c r="FW38" s="25">
        <f t="shared" si="125"/>
      </c>
      <c r="FX38" s="25">
        <f t="shared" si="126"/>
      </c>
      <c r="FY38" s="25">
        <f t="shared" si="127"/>
      </c>
      <c r="FZ38" s="25">
        <f t="shared" si="128"/>
      </c>
      <c r="GA38" s="25">
        <f t="shared" si="129"/>
      </c>
      <c r="GB38" s="25">
        <f t="shared" si="130"/>
      </c>
      <c r="GC38" s="25">
        <f t="shared" si="131"/>
      </c>
      <c r="GD38" s="25">
        <f t="shared" si="132"/>
      </c>
      <c r="GE38" s="25">
        <f t="shared" si="133"/>
      </c>
      <c r="GF38" s="25">
        <f t="shared" si="134"/>
      </c>
      <c r="GG38" s="25">
        <f t="shared" si="135"/>
      </c>
      <c r="GH38" s="25">
        <f t="shared" si="136"/>
      </c>
      <c r="GI38" s="25">
        <f t="shared" si="137"/>
      </c>
      <c r="GJ38" s="25">
        <f t="shared" si="138"/>
      </c>
      <c r="GK38" s="25">
        <f t="shared" si="139"/>
      </c>
      <c r="GL38" s="25">
        <f t="shared" si="140"/>
      </c>
      <c r="GM38" s="25">
        <f t="shared" si="141"/>
      </c>
      <c r="GN38" s="25">
        <f t="shared" si="142"/>
      </c>
      <c r="GO38" s="25">
        <f t="shared" si="143"/>
      </c>
      <c r="GP38" s="25">
        <f t="shared" si="144"/>
      </c>
      <c r="GQ38" s="25">
        <f t="shared" si="145"/>
      </c>
      <c r="GR38" s="25">
        <f t="shared" si="146"/>
      </c>
      <c r="GS38" s="25">
        <f t="shared" si="147"/>
      </c>
      <c r="GT38" s="25">
        <f t="shared" si="148"/>
      </c>
      <c r="GU38" s="25">
        <f t="shared" si="149"/>
      </c>
      <c r="GV38" s="25">
        <f t="shared" si="150"/>
      </c>
      <c r="GW38" s="25">
        <f t="shared" si="151"/>
      </c>
      <c r="GX38" s="25">
        <f t="shared" si="152"/>
      </c>
      <c r="GY38" s="25">
        <f t="shared" si="153"/>
      </c>
      <c r="GZ38" s="25">
        <f t="shared" si="154"/>
      </c>
      <c r="HA38" s="25">
        <f t="shared" si="155"/>
      </c>
      <c r="HB38" s="25">
        <f t="shared" si="156"/>
      </c>
      <c r="HC38">
        <f t="shared" si="157"/>
      </c>
      <c r="HD38">
        <f t="shared" si="158"/>
      </c>
      <c r="HE38" t="str">
        <f t="shared" si="159"/>
        <v>27</v>
      </c>
      <c r="HF38">
        <f t="shared" si="160"/>
      </c>
      <c r="HG38" t="str">
        <f t="shared" si="161"/>
        <v>27</v>
      </c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15" ht="22.5" customHeight="1">
      <c r="A39" s="103">
        <f t="shared" si="162"/>
        <v>19725</v>
      </c>
      <c r="B39" s="104">
        <f t="shared" si="162"/>
        <v>19725</v>
      </c>
      <c r="C39" s="105">
        <v>28</v>
      </c>
      <c r="D39" s="106" t="str">
        <f t="shared" si="163"/>
        <v>28</v>
      </c>
      <c r="E39" s="169"/>
      <c r="F39" s="170"/>
      <c r="G39" s="171"/>
      <c r="H39" s="129"/>
      <c r="I39" s="169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56"/>
      <c r="AE39" s="118">
        <f t="shared" si="164"/>
      </c>
      <c r="AF39" s="18">
        <v>1</v>
      </c>
      <c r="AG39" s="19">
        <f t="shared" si="0"/>
      </c>
      <c r="AH39" s="19">
        <f t="shared" si="1"/>
      </c>
      <c r="AI39" s="19">
        <f t="shared" si="2"/>
      </c>
      <c r="AJ39" s="19">
        <f t="shared" si="3"/>
      </c>
      <c r="AK39" s="19">
        <f t="shared" si="4"/>
      </c>
      <c r="AL39" s="19">
        <f t="shared" si="5"/>
      </c>
      <c r="AM39" s="19">
        <f t="shared" si="6"/>
      </c>
      <c r="AN39" s="19">
        <f t="shared" si="7"/>
      </c>
      <c r="AO39" s="20">
        <f t="shared" si="8"/>
      </c>
      <c r="AP39" s="20">
        <f t="shared" si="9"/>
      </c>
      <c r="AQ39" s="20">
        <f t="shared" si="10"/>
      </c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>
        <f t="shared" si="11"/>
      </c>
      <c r="BJ39" s="25">
        <f t="shared" si="12"/>
      </c>
      <c r="BK39" s="25">
        <f t="shared" si="13"/>
      </c>
      <c r="BL39" s="25">
        <f t="shared" si="14"/>
      </c>
      <c r="BM39" s="25">
        <f t="shared" si="15"/>
      </c>
      <c r="BN39" s="25">
        <f t="shared" si="16"/>
      </c>
      <c r="BO39" s="25">
        <f t="shared" si="17"/>
      </c>
      <c r="BP39" s="25">
        <f t="shared" si="18"/>
      </c>
      <c r="BQ39" s="25">
        <f t="shared" si="19"/>
      </c>
      <c r="BR39" s="25">
        <f t="shared" si="20"/>
      </c>
      <c r="BS39" s="25">
        <f t="shared" si="21"/>
      </c>
      <c r="BT39" s="25">
        <f t="shared" si="22"/>
      </c>
      <c r="BU39" s="27" t="str">
        <f t="shared" si="23"/>
        <v>28</v>
      </c>
      <c r="BV39" s="25">
        <f aca="true" t="shared" si="169" ref="BV39:BV82">IF($C39=DATEDIF($AF$7,$AF$9,"Y")+29,"29","")</f>
      </c>
      <c r="BW39" s="25">
        <f aca="true" t="shared" si="170" ref="BW39:BW82">IF($C39=DATEDIF($AF$7,$AF$9,"Y")+30,"30","")</f>
      </c>
      <c r="BX39" s="25">
        <f aca="true" t="shared" si="171" ref="BX39:BX82">IF($C39=DATEDIF($AF$7,$AF$9,"Y")+31,"31","")</f>
      </c>
      <c r="BY39" s="25">
        <f aca="true" t="shared" si="172" ref="BY39:BY82">IF($C39=DATEDIF($AF$7,$AF$9,"Y")+32,"32","")</f>
      </c>
      <c r="BZ39" s="25">
        <f aca="true" t="shared" si="173" ref="BZ39:BZ82">IF($C39=DATEDIF($AF$7,$AF$9,"Y")+33,"33","")</f>
      </c>
      <c r="CA39" s="25">
        <f aca="true" t="shared" si="174" ref="CA39:CA82">IF($C39=DATEDIF($AF$7,$AF$9,"Y")+34,"34","")</f>
      </c>
      <c r="CB39" s="25">
        <f aca="true" t="shared" si="175" ref="CB39:CB82">IF($C39=DATEDIF($AF$7,$AF$9,"Y")+35,"35","")</f>
      </c>
      <c r="CC39" s="25">
        <f aca="true" t="shared" si="176" ref="CC39:CC82">IF($C39=DATEDIF($AF$7,$AF$9,"Y")+36,"36","")</f>
      </c>
      <c r="CD39" s="25">
        <f aca="true" t="shared" si="177" ref="CD39:CD82">IF($C39=DATEDIF($AF$7,$AF$9,"Y")+37,"37","")</f>
      </c>
      <c r="CE39" s="25">
        <f aca="true" t="shared" si="178" ref="CE39:CE82">IF($C39=DATEDIF($AF$7,$AF$9,"Y")+38,"38","")</f>
      </c>
      <c r="CF39" s="25">
        <f aca="true" t="shared" si="179" ref="CF39:CF82">IF($C39=DATEDIF($AF$7,$AF$9,"Y")+39,"39","")</f>
      </c>
      <c r="CG39" s="25">
        <f aca="true" t="shared" si="180" ref="CG39:CG82">IF($C39=DATEDIF($AF$7,$AF$9,"Y")+40,"40","")</f>
      </c>
      <c r="CH39" s="25">
        <f aca="true" t="shared" si="181" ref="CH39:CH82">IF($C39=DATEDIF($AF$7,$AF$9,"Y")+41,"41","")</f>
      </c>
      <c r="CI39" s="25">
        <f aca="true" t="shared" si="182" ref="CI39:CI82">IF($C39=DATEDIF($AF$7,$AF$9,"Y")+42,"42","")</f>
      </c>
      <c r="CJ39" s="25">
        <f aca="true" t="shared" si="183" ref="CJ39:CJ82">IF($C39=DATEDIF($AF$7,$AF$9,"Y")+43,"43","")</f>
      </c>
      <c r="CK39" s="25">
        <f aca="true" t="shared" si="184" ref="CK39:CK82">IF($C39=DATEDIF($AF$7,$AF$9,"Y")+44,"44","")</f>
      </c>
      <c r="CL39" s="25">
        <f aca="true" t="shared" si="185" ref="CL39:CL82">IF($C39=DATEDIF($AF$7,$AF$9,"Y")+45,"45","")</f>
      </c>
      <c r="CM39" s="25">
        <f aca="true" t="shared" si="186" ref="CM39:CM82">IF($C39=DATEDIF($AF$7,$AF$9,"Y")+46,"46","")</f>
      </c>
      <c r="CN39" s="25">
        <f aca="true" t="shared" si="187" ref="CN39:CN82">IF($C39=DATEDIF($AF$7,$AF$9,"Y")+47,"47","")</f>
      </c>
      <c r="CO39" s="25">
        <f aca="true" t="shared" si="188" ref="CO39:CO82">IF($C39=DATEDIF($AF$7,$AF$9,"Y")+48,"48","")</f>
      </c>
      <c r="CP39" s="25">
        <f aca="true" t="shared" si="189" ref="CP39:CP82">IF($C39=DATEDIF($AF$7,$AF$9,"Y")+49,"49","")</f>
      </c>
      <c r="CQ39" s="25">
        <f t="shared" si="45"/>
      </c>
      <c r="CR39" s="25">
        <f t="shared" si="46"/>
      </c>
      <c r="CS39" s="25">
        <f t="shared" si="47"/>
      </c>
      <c r="CT39" s="25">
        <f t="shared" si="48"/>
      </c>
      <c r="CU39" s="25">
        <f t="shared" si="49"/>
      </c>
      <c r="CV39" s="25">
        <f t="shared" si="50"/>
      </c>
      <c r="CW39" s="25">
        <f t="shared" si="51"/>
      </c>
      <c r="CX39" s="25">
        <f t="shared" si="52"/>
      </c>
      <c r="CY39" s="25">
        <f t="shared" si="53"/>
      </c>
      <c r="CZ39" s="25">
        <f t="shared" si="54"/>
      </c>
      <c r="DA39" s="25">
        <f t="shared" si="55"/>
      </c>
      <c r="DB39" s="25">
        <f t="shared" si="56"/>
      </c>
      <c r="DC39" s="25">
        <f t="shared" si="57"/>
      </c>
      <c r="DD39" s="25">
        <f t="shared" si="58"/>
      </c>
      <c r="DE39" s="25">
        <f t="shared" si="59"/>
      </c>
      <c r="DF39" s="25">
        <f t="shared" si="60"/>
      </c>
      <c r="DG39" s="25">
        <f t="shared" si="61"/>
      </c>
      <c r="DH39" s="25">
        <f t="shared" si="62"/>
      </c>
      <c r="DI39" s="25">
        <f t="shared" si="63"/>
      </c>
      <c r="DJ39" s="25">
        <f t="shared" si="64"/>
      </c>
      <c r="DK39" s="25">
        <f t="shared" si="65"/>
      </c>
      <c r="DL39">
        <f t="shared" si="165"/>
      </c>
      <c r="DM39" t="str">
        <f t="shared" si="166"/>
        <v>28</v>
      </c>
      <c r="DN39">
        <f t="shared" si="167"/>
      </c>
      <c r="DO39" t="str">
        <f t="shared" si="168"/>
        <v>28</v>
      </c>
      <c r="DP39" s="25">
        <f t="shared" si="66"/>
      </c>
      <c r="DQ39" s="25">
        <f t="shared" si="67"/>
      </c>
      <c r="DR39" s="25">
        <f t="shared" si="68"/>
      </c>
      <c r="DS39" s="25">
        <f t="shared" si="69"/>
      </c>
      <c r="DT39" s="25">
        <f t="shared" si="70"/>
      </c>
      <c r="DU39" s="25">
        <f t="shared" si="71"/>
      </c>
      <c r="DV39" s="25">
        <f t="shared" si="72"/>
      </c>
      <c r="DW39" s="25">
        <f t="shared" si="73"/>
      </c>
      <c r="DX39" s="25">
        <f t="shared" si="74"/>
      </c>
      <c r="DY39" s="25">
        <f t="shared" si="75"/>
      </c>
      <c r="DZ39" s="25">
        <f t="shared" si="76"/>
      </c>
      <c r="EA39" s="25">
        <f t="shared" si="77"/>
      </c>
      <c r="EB39" s="25">
        <f t="shared" si="78"/>
      </c>
      <c r="EC39" s="25">
        <f t="shared" si="79"/>
      </c>
      <c r="ED39" s="25">
        <f t="shared" si="80"/>
      </c>
      <c r="EE39" s="25">
        <f t="shared" si="81"/>
      </c>
      <c r="EF39" s="25">
        <f t="shared" si="82"/>
      </c>
      <c r="EG39" s="25">
        <f t="shared" si="83"/>
      </c>
      <c r="EH39" s="25">
        <f t="shared" si="84"/>
      </c>
      <c r="EI39" s="25">
        <f t="shared" si="85"/>
      </c>
      <c r="EJ39" s="25">
        <f t="shared" si="86"/>
      </c>
      <c r="EK39" s="25">
        <f t="shared" si="87"/>
      </c>
      <c r="EL39" s="25">
        <f t="shared" si="88"/>
      </c>
      <c r="EM39" s="25">
        <f t="shared" si="89"/>
      </c>
      <c r="EN39" s="25">
        <f t="shared" si="90"/>
      </c>
      <c r="EO39" s="25">
        <f t="shared" si="91"/>
      </c>
      <c r="EP39" s="25">
        <f t="shared" si="92"/>
      </c>
      <c r="EQ39" s="25">
        <f t="shared" si="93"/>
      </c>
      <c r="ER39" s="25">
        <f t="shared" si="94"/>
      </c>
      <c r="ES39" s="25">
        <f t="shared" si="95"/>
      </c>
      <c r="ET39" s="25">
        <f t="shared" si="96"/>
      </c>
      <c r="EU39" s="25">
        <f t="shared" si="97"/>
      </c>
      <c r="EV39" s="25">
        <f t="shared" si="98"/>
      </c>
      <c r="EW39" s="25">
        <f t="shared" si="99"/>
      </c>
      <c r="EX39" s="25">
        <f t="shared" si="100"/>
      </c>
      <c r="EY39" s="25">
        <f t="shared" si="101"/>
      </c>
      <c r="EZ39" s="25">
        <f t="shared" si="102"/>
      </c>
      <c r="FA39" s="25">
        <f t="shared" si="103"/>
      </c>
      <c r="FB39" s="25">
        <f t="shared" si="104"/>
      </c>
      <c r="FC39" s="25">
        <f t="shared" si="105"/>
      </c>
      <c r="FD39" s="25">
        <f t="shared" si="106"/>
      </c>
      <c r="FE39" s="25">
        <f t="shared" si="107"/>
      </c>
      <c r="FF39" s="25">
        <f t="shared" si="108"/>
      </c>
      <c r="FG39" s="25">
        <f t="shared" si="109"/>
      </c>
      <c r="FH39" s="25">
        <f t="shared" si="110"/>
      </c>
      <c r="FI39" s="25">
        <f t="shared" si="111"/>
      </c>
      <c r="FJ39" s="25">
        <f t="shared" si="112"/>
      </c>
      <c r="FK39" s="25">
        <f t="shared" si="113"/>
      </c>
      <c r="FL39" s="25">
        <f t="shared" si="114"/>
        <v>28</v>
      </c>
      <c r="FM39" s="25">
        <f t="shared" si="115"/>
      </c>
      <c r="FN39" s="25">
        <f t="shared" si="116"/>
      </c>
      <c r="FO39" s="25">
        <f t="shared" si="117"/>
      </c>
      <c r="FP39" s="25">
        <f t="shared" si="118"/>
      </c>
      <c r="FQ39" s="25">
        <f t="shared" si="119"/>
      </c>
      <c r="FR39" s="25">
        <f t="shared" si="120"/>
      </c>
      <c r="FS39" s="25">
        <f t="shared" si="121"/>
      </c>
      <c r="FT39" s="25">
        <f t="shared" si="122"/>
      </c>
      <c r="FU39" s="25">
        <f t="shared" si="123"/>
      </c>
      <c r="FV39" s="25">
        <f t="shared" si="124"/>
      </c>
      <c r="FW39" s="25">
        <f t="shared" si="125"/>
      </c>
      <c r="FX39" s="25">
        <f t="shared" si="126"/>
      </c>
      <c r="FY39" s="25">
        <f t="shared" si="127"/>
      </c>
      <c r="FZ39" s="25">
        <f t="shared" si="128"/>
      </c>
      <c r="GA39" s="25">
        <f t="shared" si="129"/>
      </c>
      <c r="GB39" s="25">
        <f t="shared" si="130"/>
      </c>
      <c r="GC39" s="25">
        <f t="shared" si="131"/>
      </c>
      <c r="GD39" s="25">
        <f t="shared" si="132"/>
      </c>
      <c r="GE39" s="25">
        <f t="shared" si="133"/>
      </c>
      <c r="GF39" s="25">
        <f t="shared" si="134"/>
      </c>
      <c r="GG39" s="25">
        <f t="shared" si="135"/>
      </c>
      <c r="GH39" s="25">
        <f t="shared" si="136"/>
      </c>
      <c r="GI39" s="25">
        <f t="shared" si="137"/>
      </c>
      <c r="GJ39" s="25">
        <f t="shared" si="138"/>
      </c>
      <c r="GK39" s="25">
        <f t="shared" si="139"/>
      </c>
      <c r="GL39" s="25">
        <f t="shared" si="140"/>
      </c>
      <c r="GM39" s="25">
        <f t="shared" si="141"/>
      </c>
      <c r="GN39" s="25">
        <f t="shared" si="142"/>
      </c>
      <c r="GO39" s="25">
        <f t="shared" si="143"/>
      </c>
      <c r="GP39" s="25">
        <f t="shared" si="144"/>
      </c>
      <c r="GQ39" s="25">
        <f t="shared" si="145"/>
      </c>
      <c r="GR39" s="25">
        <f t="shared" si="146"/>
      </c>
      <c r="GS39" s="25">
        <f t="shared" si="147"/>
      </c>
      <c r="GT39" s="25">
        <f t="shared" si="148"/>
      </c>
      <c r="GU39" s="25">
        <f t="shared" si="149"/>
      </c>
      <c r="GV39" s="25">
        <f t="shared" si="150"/>
      </c>
      <c r="GW39" s="25">
        <f t="shared" si="151"/>
      </c>
      <c r="GX39" s="25">
        <f t="shared" si="152"/>
      </c>
      <c r="GY39" s="25">
        <f t="shared" si="153"/>
      </c>
      <c r="GZ39" s="25">
        <f t="shared" si="154"/>
      </c>
      <c r="HA39" s="25">
        <f t="shared" si="155"/>
      </c>
      <c r="HB39" s="25">
        <f t="shared" si="156"/>
      </c>
      <c r="HC39">
        <f t="shared" si="157"/>
      </c>
      <c r="HD39">
        <f t="shared" si="158"/>
      </c>
      <c r="HE39" t="str">
        <f t="shared" si="159"/>
        <v>28</v>
      </c>
      <c r="HF39">
        <f t="shared" si="160"/>
      </c>
      <c r="HG39" t="str">
        <f t="shared" si="161"/>
        <v>28</v>
      </c>
    </row>
    <row r="40" spans="1:215" ht="22.5" customHeight="1">
      <c r="A40" s="107">
        <f t="shared" si="162"/>
        <v>20090</v>
      </c>
      <c r="B40" s="108">
        <f t="shared" si="162"/>
        <v>20090</v>
      </c>
      <c r="C40" s="109">
        <v>29</v>
      </c>
      <c r="D40" s="110" t="str">
        <f t="shared" si="163"/>
        <v>29</v>
      </c>
      <c r="E40" s="185"/>
      <c r="F40" s="186"/>
      <c r="G40" s="187"/>
      <c r="H40" s="130"/>
      <c r="I40" s="185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63"/>
      <c r="AE40" s="119">
        <f t="shared" si="164"/>
      </c>
      <c r="AF40" s="18"/>
      <c r="AG40" s="19">
        <f t="shared" si="0"/>
      </c>
      <c r="AH40" s="19">
        <f t="shared" si="1"/>
      </c>
      <c r="AI40" s="19">
        <f t="shared" si="2"/>
      </c>
      <c r="AJ40" s="19">
        <f t="shared" si="3"/>
      </c>
      <c r="AK40" s="19">
        <f t="shared" si="4"/>
      </c>
      <c r="AL40" s="19">
        <f t="shared" si="5"/>
      </c>
      <c r="AM40" s="19">
        <f t="shared" si="6"/>
      </c>
      <c r="AN40" s="19">
        <f t="shared" si="7"/>
      </c>
      <c r="AO40" s="20">
        <f t="shared" si="8"/>
      </c>
      <c r="AP40" s="20">
        <f t="shared" si="9"/>
      </c>
      <c r="AQ40" s="20">
        <f t="shared" si="10"/>
      </c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>
        <f t="shared" si="11"/>
      </c>
      <c r="BJ40" s="25">
        <f t="shared" si="12"/>
      </c>
      <c r="BK40" s="25">
        <f t="shared" si="13"/>
      </c>
      <c r="BL40" s="25">
        <f t="shared" si="14"/>
      </c>
      <c r="BM40" s="25">
        <f t="shared" si="15"/>
      </c>
      <c r="BN40" s="25">
        <f t="shared" si="16"/>
      </c>
      <c r="BO40" s="25">
        <f t="shared" si="17"/>
      </c>
      <c r="BP40" s="25">
        <f t="shared" si="18"/>
      </c>
      <c r="BQ40" s="25">
        <f t="shared" si="19"/>
      </c>
      <c r="BR40" s="25">
        <f t="shared" si="20"/>
      </c>
      <c r="BS40" s="25">
        <f t="shared" si="21"/>
      </c>
      <c r="BT40" s="25">
        <f t="shared" si="22"/>
      </c>
      <c r="BU40" s="27">
        <f t="shared" si="23"/>
      </c>
      <c r="BV40" s="25" t="str">
        <f t="shared" si="169"/>
        <v>29</v>
      </c>
      <c r="BW40" s="25">
        <f t="shared" si="170"/>
      </c>
      <c r="BX40" s="25">
        <f t="shared" si="171"/>
      </c>
      <c r="BY40" s="25">
        <f t="shared" si="172"/>
      </c>
      <c r="BZ40" s="25">
        <f t="shared" si="173"/>
      </c>
      <c r="CA40" s="25">
        <f t="shared" si="174"/>
      </c>
      <c r="CB40" s="25">
        <f t="shared" si="175"/>
      </c>
      <c r="CC40" s="25">
        <f t="shared" si="176"/>
      </c>
      <c r="CD40" s="25">
        <f t="shared" si="177"/>
      </c>
      <c r="CE40" s="25">
        <f t="shared" si="178"/>
      </c>
      <c r="CF40" s="25">
        <f t="shared" si="179"/>
      </c>
      <c r="CG40" s="25">
        <f t="shared" si="180"/>
      </c>
      <c r="CH40" s="25">
        <f t="shared" si="181"/>
      </c>
      <c r="CI40" s="25">
        <f t="shared" si="182"/>
      </c>
      <c r="CJ40" s="25">
        <f t="shared" si="183"/>
      </c>
      <c r="CK40" s="25">
        <f t="shared" si="184"/>
      </c>
      <c r="CL40" s="25">
        <f t="shared" si="185"/>
      </c>
      <c r="CM40" s="25">
        <f t="shared" si="186"/>
      </c>
      <c r="CN40" s="25">
        <f t="shared" si="187"/>
      </c>
      <c r="CO40" s="25">
        <f t="shared" si="188"/>
      </c>
      <c r="CP40" s="25">
        <f t="shared" si="189"/>
      </c>
      <c r="CQ40" s="25">
        <f t="shared" si="45"/>
      </c>
      <c r="CR40" s="25">
        <f t="shared" si="46"/>
      </c>
      <c r="CS40" s="25">
        <f t="shared" si="47"/>
      </c>
      <c r="CT40" s="25">
        <f t="shared" si="48"/>
      </c>
      <c r="CU40" s="25">
        <f t="shared" si="49"/>
      </c>
      <c r="CV40" s="25">
        <f t="shared" si="50"/>
      </c>
      <c r="CW40" s="25">
        <f t="shared" si="51"/>
      </c>
      <c r="CX40" s="25">
        <f t="shared" si="52"/>
      </c>
      <c r="CY40" s="25">
        <f t="shared" si="53"/>
      </c>
      <c r="CZ40" s="25">
        <f t="shared" si="54"/>
      </c>
      <c r="DA40" s="25">
        <f t="shared" si="55"/>
      </c>
      <c r="DB40" s="25">
        <f t="shared" si="56"/>
      </c>
      <c r="DC40" s="25">
        <f t="shared" si="57"/>
      </c>
      <c r="DD40" s="25">
        <f t="shared" si="58"/>
      </c>
      <c r="DE40" s="25">
        <f t="shared" si="59"/>
      </c>
      <c r="DF40" s="25">
        <f t="shared" si="60"/>
      </c>
      <c r="DG40" s="25">
        <f t="shared" si="61"/>
      </c>
      <c r="DH40" s="25">
        <f t="shared" si="62"/>
      </c>
      <c r="DI40" s="25">
        <f t="shared" si="63"/>
      </c>
      <c r="DJ40" s="25">
        <f t="shared" si="64"/>
      </c>
      <c r="DK40" s="25">
        <f t="shared" si="65"/>
      </c>
      <c r="DL40">
        <f t="shared" si="165"/>
      </c>
      <c r="DM40" t="str">
        <f t="shared" si="166"/>
        <v>29</v>
      </c>
      <c r="DN40">
        <f t="shared" si="167"/>
      </c>
      <c r="DO40" t="str">
        <f t="shared" si="168"/>
        <v>29</v>
      </c>
      <c r="DP40" s="25">
        <f t="shared" si="66"/>
      </c>
      <c r="DQ40" s="25">
        <f t="shared" si="67"/>
      </c>
      <c r="DR40" s="25">
        <f t="shared" si="68"/>
      </c>
      <c r="DS40" s="25">
        <f t="shared" si="69"/>
      </c>
      <c r="DT40" s="25">
        <f t="shared" si="70"/>
      </c>
      <c r="DU40" s="25">
        <f t="shared" si="71"/>
      </c>
      <c r="DV40" s="25">
        <f t="shared" si="72"/>
      </c>
      <c r="DW40" s="25">
        <f t="shared" si="73"/>
      </c>
      <c r="DX40" s="25">
        <f t="shared" si="74"/>
      </c>
      <c r="DY40" s="25">
        <f t="shared" si="75"/>
      </c>
      <c r="DZ40" s="25">
        <f t="shared" si="76"/>
      </c>
      <c r="EA40" s="25">
        <f t="shared" si="77"/>
      </c>
      <c r="EB40" s="25">
        <f t="shared" si="78"/>
      </c>
      <c r="EC40" s="25">
        <f t="shared" si="79"/>
      </c>
      <c r="ED40" s="25">
        <f t="shared" si="80"/>
      </c>
      <c r="EE40" s="25">
        <f t="shared" si="81"/>
      </c>
      <c r="EF40" s="25">
        <f t="shared" si="82"/>
      </c>
      <c r="EG40" s="25">
        <f t="shared" si="83"/>
      </c>
      <c r="EH40" s="25">
        <f t="shared" si="84"/>
      </c>
      <c r="EI40" s="25">
        <f t="shared" si="85"/>
      </c>
      <c r="EJ40" s="25">
        <f t="shared" si="86"/>
      </c>
      <c r="EK40" s="25">
        <f t="shared" si="87"/>
      </c>
      <c r="EL40" s="25">
        <f t="shared" si="88"/>
      </c>
      <c r="EM40" s="25">
        <f t="shared" si="89"/>
      </c>
      <c r="EN40" s="25">
        <f t="shared" si="90"/>
      </c>
      <c r="EO40" s="25">
        <f t="shared" si="91"/>
      </c>
      <c r="EP40" s="25">
        <f t="shared" si="92"/>
      </c>
      <c r="EQ40" s="25">
        <f t="shared" si="93"/>
      </c>
      <c r="ER40" s="25">
        <f t="shared" si="94"/>
      </c>
      <c r="ES40" s="25">
        <f t="shared" si="95"/>
      </c>
      <c r="ET40" s="25">
        <f t="shared" si="96"/>
      </c>
      <c r="EU40" s="25">
        <f t="shared" si="97"/>
      </c>
      <c r="EV40" s="25">
        <f t="shared" si="98"/>
      </c>
      <c r="EW40" s="25">
        <f t="shared" si="99"/>
      </c>
      <c r="EX40" s="25">
        <f t="shared" si="100"/>
      </c>
      <c r="EY40" s="25">
        <f t="shared" si="101"/>
      </c>
      <c r="EZ40" s="25">
        <f t="shared" si="102"/>
      </c>
      <c r="FA40" s="25">
        <f t="shared" si="103"/>
      </c>
      <c r="FB40" s="25">
        <f t="shared" si="104"/>
      </c>
      <c r="FC40" s="25">
        <f t="shared" si="105"/>
      </c>
      <c r="FD40" s="25">
        <f t="shared" si="106"/>
      </c>
      <c r="FE40" s="25">
        <f t="shared" si="107"/>
      </c>
      <c r="FF40" s="25">
        <f t="shared" si="108"/>
      </c>
      <c r="FG40" s="25">
        <f t="shared" si="109"/>
      </c>
      <c r="FH40" s="25">
        <f t="shared" si="110"/>
      </c>
      <c r="FI40" s="25">
        <f t="shared" si="111"/>
      </c>
      <c r="FJ40" s="25">
        <f t="shared" si="112"/>
      </c>
      <c r="FK40" s="25">
        <f t="shared" si="113"/>
      </c>
      <c r="FL40" s="25">
        <f t="shared" si="114"/>
      </c>
      <c r="FM40" s="25">
        <f t="shared" si="115"/>
        <v>29</v>
      </c>
      <c r="FN40" s="25">
        <f t="shared" si="116"/>
      </c>
      <c r="FO40" s="25">
        <f t="shared" si="117"/>
      </c>
      <c r="FP40" s="25">
        <f t="shared" si="118"/>
      </c>
      <c r="FQ40" s="25">
        <f t="shared" si="119"/>
      </c>
      <c r="FR40" s="25">
        <f t="shared" si="120"/>
      </c>
      <c r="FS40" s="25">
        <f t="shared" si="121"/>
      </c>
      <c r="FT40" s="25">
        <f t="shared" si="122"/>
      </c>
      <c r="FU40" s="25">
        <f t="shared" si="123"/>
      </c>
      <c r="FV40" s="25">
        <f t="shared" si="124"/>
      </c>
      <c r="FW40" s="25">
        <f t="shared" si="125"/>
      </c>
      <c r="FX40" s="25">
        <f t="shared" si="126"/>
      </c>
      <c r="FY40" s="25">
        <f t="shared" si="127"/>
      </c>
      <c r="FZ40" s="25">
        <f t="shared" si="128"/>
      </c>
      <c r="GA40" s="25">
        <f t="shared" si="129"/>
      </c>
      <c r="GB40" s="25">
        <f t="shared" si="130"/>
      </c>
      <c r="GC40" s="25">
        <f t="shared" si="131"/>
      </c>
      <c r="GD40" s="25">
        <f t="shared" si="132"/>
      </c>
      <c r="GE40" s="25">
        <f t="shared" si="133"/>
      </c>
      <c r="GF40" s="25">
        <f t="shared" si="134"/>
      </c>
      <c r="GG40" s="25">
        <f t="shared" si="135"/>
      </c>
      <c r="GH40" s="25">
        <f t="shared" si="136"/>
      </c>
      <c r="GI40" s="25">
        <f t="shared" si="137"/>
      </c>
      <c r="GJ40" s="25">
        <f t="shared" si="138"/>
      </c>
      <c r="GK40" s="25">
        <f t="shared" si="139"/>
      </c>
      <c r="GL40" s="25">
        <f t="shared" si="140"/>
      </c>
      <c r="GM40" s="25">
        <f t="shared" si="141"/>
      </c>
      <c r="GN40" s="25">
        <f t="shared" si="142"/>
      </c>
      <c r="GO40" s="25">
        <f t="shared" si="143"/>
      </c>
      <c r="GP40" s="25">
        <f t="shared" si="144"/>
      </c>
      <c r="GQ40" s="25">
        <f t="shared" si="145"/>
      </c>
      <c r="GR40" s="25">
        <f t="shared" si="146"/>
      </c>
      <c r="GS40" s="25">
        <f t="shared" si="147"/>
      </c>
      <c r="GT40" s="25">
        <f t="shared" si="148"/>
      </c>
      <c r="GU40" s="25">
        <f t="shared" si="149"/>
      </c>
      <c r="GV40" s="25">
        <f t="shared" si="150"/>
      </c>
      <c r="GW40" s="25">
        <f t="shared" si="151"/>
      </c>
      <c r="GX40" s="25">
        <f t="shared" si="152"/>
      </c>
      <c r="GY40" s="25">
        <f t="shared" si="153"/>
      </c>
      <c r="GZ40" s="25">
        <f t="shared" si="154"/>
      </c>
      <c r="HA40" s="25">
        <f t="shared" si="155"/>
      </c>
      <c r="HB40" s="25">
        <f t="shared" si="156"/>
      </c>
      <c r="HC40">
        <f t="shared" si="157"/>
      </c>
      <c r="HD40">
        <f t="shared" si="158"/>
      </c>
      <c r="HE40" t="str">
        <f t="shared" si="159"/>
        <v>29</v>
      </c>
      <c r="HF40">
        <f t="shared" si="160"/>
      </c>
      <c r="HG40" t="str">
        <f t="shared" si="161"/>
        <v>29</v>
      </c>
    </row>
    <row r="41" spans="1:215" ht="22.5" customHeight="1">
      <c r="A41" s="103">
        <f t="shared" si="162"/>
        <v>20455</v>
      </c>
      <c r="B41" s="104">
        <f t="shared" si="162"/>
        <v>20455</v>
      </c>
      <c r="C41" s="105">
        <v>30</v>
      </c>
      <c r="D41" s="98" t="str">
        <f t="shared" si="163"/>
        <v>30</v>
      </c>
      <c r="E41" s="189"/>
      <c r="F41" s="190"/>
      <c r="G41" s="191"/>
      <c r="H41" s="129"/>
      <c r="I41" s="189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67"/>
      <c r="AE41" s="116">
        <f t="shared" si="164"/>
      </c>
      <c r="AF41" s="18">
        <v>1</v>
      </c>
      <c r="AG41" s="19">
        <f t="shared" si="0"/>
      </c>
      <c r="AH41" s="19">
        <f t="shared" si="1"/>
      </c>
      <c r="AI41" s="19">
        <f t="shared" si="2"/>
      </c>
      <c r="AJ41" s="19">
        <f t="shared" si="3"/>
      </c>
      <c r="AK41" s="19">
        <f t="shared" si="4"/>
      </c>
      <c r="AL41" s="19">
        <f t="shared" si="5"/>
      </c>
      <c r="AM41" s="19">
        <f t="shared" si="6"/>
      </c>
      <c r="AN41" s="19">
        <f t="shared" si="7"/>
      </c>
      <c r="AO41" s="20">
        <f t="shared" si="8"/>
      </c>
      <c r="AP41" s="20">
        <f t="shared" si="9"/>
      </c>
      <c r="AQ41" s="20">
        <f t="shared" si="10"/>
      </c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>
        <f t="shared" si="11"/>
      </c>
      <c r="BJ41" s="25">
        <f t="shared" si="12"/>
      </c>
      <c r="BK41" s="25">
        <f t="shared" si="13"/>
      </c>
      <c r="BL41" s="25">
        <f t="shared" si="14"/>
      </c>
      <c r="BM41" s="25">
        <f t="shared" si="15"/>
      </c>
      <c r="BN41" s="25">
        <f t="shared" si="16"/>
      </c>
      <c r="BO41" s="25">
        <f t="shared" si="17"/>
      </c>
      <c r="BP41" s="25">
        <f t="shared" si="18"/>
      </c>
      <c r="BQ41" s="25">
        <f t="shared" si="19"/>
      </c>
      <c r="BR41" s="25">
        <f t="shared" si="20"/>
      </c>
      <c r="BS41" s="25">
        <f t="shared" si="21"/>
      </c>
      <c r="BT41" s="25">
        <f t="shared" si="22"/>
      </c>
      <c r="BU41" s="27">
        <f t="shared" si="23"/>
      </c>
      <c r="BV41" s="25">
        <f t="shared" si="169"/>
      </c>
      <c r="BW41" s="25" t="str">
        <f t="shared" si="170"/>
        <v>30</v>
      </c>
      <c r="BX41" s="25">
        <f t="shared" si="171"/>
      </c>
      <c r="BY41" s="25">
        <f t="shared" si="172"/>
      </c>
      <c r="BZ41" s="25">
        <f t="shared" si="173"/>
      </c>
      <c r="CA41" s="25">
        <f t="shared" si="174"/>
      </c>
      <c r="CB41" s="25">
        <f t="shared" si="175"/>
      </c>
      <c r="CC41" s="25">
        <f t="shared" si="176"/>
      </c>
      <c r="CD41" s="25">
        <f t="shared" si="177"/>
      </c>
      <c r="CE41" s="25">
        <f t="shared" si="178"/>
      </c>
      <c r="CF41" s="25">
        <f t="shared" si="179"/>
      </c>
      <c r="CG41" s="25">
        <f t="shared" si="180"/>
      </c>
      <c r="CH41" s="25">
        <f t="shared" si="181"/>
      </c>
      <c r="CI41" s="25">
        <f t="shared" si="182"/>
      </c>
      <c r="CJ41" s="25">
        <f t="shared" si="183"/>
      </c>
      <c r="CK41" s="25">
        <f t="shared" si="184"/>
      </c>
      <c r="CL41" s="25">
        <f t="shared" si="185"/>
      </c>
      <c r="CM41" s="25">
        <f t="shared" si="186"/>
      </c>
      <c r="CN41" s="25">
        <f t="shared" si="187"/>
      </c>
      <c r="CO41" s="25">
        <f t="shared" si="188"/>
      </c>
      <c r="CP41" s="25">
        <f t="shared" si="189"/>
      </c>
      <c r="CQ41" s="25">
        <f t="shared" si="45"/>
      </c>
      <c r="CR41" s="25">
        <f t="shared" si="46"/>
      </c>
      <c r="CS41" s="25">
        <f t="shared" si="47"/>
      </c>
      <c r="CT41" s="25">
        <f t="shared" si="48"/>
      </c>
      <c r="CU41" s="25">
        <f t="shared" si="49"/>
      </c>
      <c r="CV41" s="25">
        <f t="shared" si="50"/>
      </c>
      <c r="CW41" s="25">
        <f t="shared" si="51"/>
      </c>
      <c r="CX41" s="25">
        <f t="shared" si="52"/>
      </c>
      <c r="CY41" s="25">
        <f t="shared" si="53"/>
      </c>
      <c r="CZ41" s="25">
        <f t="shared" si="54"/>
      </c>
      <c r="DA41" s="25">
        <f t="shared" si="55"/>
      </c>
      <c r="DB41" s="25">
        <f t="shared" si="56"/>
      </c>
      <c r="DC41" s="25">
        <f t="shared" si="57"/>
      </c>
      <c r="DD41" s="25">
        <f t="shared" si="58"/>
      </c>
      <c r="DE41" s="25">
        <f t="shared" si="59"/>
      </c>
      <c r="DF41" s="25">
        <f t="shared" si="60"/>
      </c>
      <c r="DG41" s="25">
        <f t="shared" si="61"/>
      </c>
      <c r="DH41" s="25">
        <f t="shared" si="62"/>
      </c>
      <c r="DI41" s="25">
        <f t="shared" si="63"/>
      </c>
      <c r="DJ41" s="25">
        <f t="shared" si="64"/>
      </c>
      <c r="DK41" s="25">
        <f t="shared" si="65"/>
      </c>
      <c r="DL41">
        <f t="shared" si="165"/>
      </c>
      <c r="DM41" t="str">
        <f t="shared" si="166"/>
        <v>30</v>
      </c>
      <c r="DN41">
        <f t="shared" si="167"/>
      </c>
      <c r="DO41" t="str">
        <f t="shared" si="168"/>
        <v>30</v>
      </c>
      <c r="DP41" s="25">
        <f t="shared" si="66"/>
      </c>
      <c r="DQ41" s="25">
        <f t="shared" si="67"/>
      </c>
      <c r="DR41" s="25">
        <f t="shared" si="68"/>
      </c>
      <c r="DS41" s="25">
        <f t="shared" si="69"/>
      </c>
      <c r="DT41" s="25">
        <f t="shared" si="70"/>
      </c>
      <c r="DU41" s="25">
        <f t="shared" si="71"/>
      </c>
      <c r="DV41" s="25">
        <f t="shared" si="72"/>
      </c>
      <c r="DW41" s="25">
        <f t="shared" si="73"/>
      </c>
      <c r="DX41" s="25">
        <f t="shared" si="74"/>
      </c>
      <c r="DY41" s="25">
        <f t="shared" si="75"/>
      </c>
      <c r="DZ41" s="25">
        <f t="shared" si="76"/>
      </c>
      <c r="EA41" s="25">
        <f t="shared" si="77"/>
      </c>
      <c r="EB41" s="25">
        <f t="shared" si="78"/>
      </c>
      <c r="EC41" s="25">
        <f t="shared" si="79"/>
      </c>
      <c r="ED41" s="25">
        <f t="shared" si="80"/>
      </c>
      <c r="EE41" s="25">
        <f t="shared" si="81"/>
      </c>
      <c r="EF41" s="25">
        <f t="shared" si="82"/>
      </c>
      <c r="EG41" s="25">
        <f t="shared" si="83"/>
      </c>
      <c r="EH41" s="25">
        <f t="shared" si="84"/>
      </c>
      <c r="EI41" s="25">
        <f t="shared" si="85"/>
      </c>
      <c r="EJ41" s="25">
        <f t="shared" si="86"/>
      </c>
      <c r="EK41" s="25">
        <f t="shared" si="87"/>
      </c>
      <c r="EL41" s="25">
        <f t="shared" si="88"/>
      </c>
      <c r="EM41" s="25">
        <f t="shared" si="89"/>
      </c>
      <c r="EN41" s="25">
        <f t="shared" si="90"/>
      </c>
      <c r="EO41" s="25">
        <f t="shared" si="91"/>
      </c>
      <c r="EP41" s="25">
        <f t="shared" si="92"/>
      </c>
      <c r="EQ41" s="25">
        <f t="shared" si="93"/>
      </c>
      <c r="ER41" s="25">
        <f t="shared" si="94"/>
      </c>
      <c r="ES41" s="25">
        <f t="shared" si="95"/>
      </c>
      <c r="ET41" s="25">
        <f t="shared" si="96"/>
      </c>
      <c r="EU41" s="25">
        <f t="shared" si="97"/>
      </c>
      <c r="EV41" s="25">
        <f t="shared" si="98"/>
      </c>
      <c r="EW41" s="25">
        <f t="shared" si="99"/>
      </c>
      <c r="EX41" s="25">
        <f t="shared" si="100"/>
      </c>
      <c r="EY41" s="25">
        <f t="shared" si="101"/>
      </c>
      <c r="EZ41" s="25">
        <f t="shared" si="102"/>
      </c>
      <c r="FA41" s="25">
        <f t="shared" si="103"/>
      </c>
      <c r="FB41" s="25">
        <f t="shared" si="104"/>
      </c>
      <c r="FC41" s="25">
        <f t="shared" si="105"/>
      </c>
      <c r="FD41" s="25">
        <f t="shared" si="106"/>
      </c>
      <c r="FE41" s="25">
        <f t="shared" si="107"/>
      </c>
      <c r="FF41" s="25">
        <f t="shared" si="108"/>
      </c>
      <c r="FG41" s="25">
        <f t="shared" si="109"/>
      </c>
      <c r="FH41" s="25">
        <f t="shared" si="110"/>
      </c>
      <c r="FI41" s="25">
        <f t="shared" si="111"/>
      </c>
      <c r="FJ41" s="25">
        <f t="shared" si="112"/>
      </c>
      <c r="FK41" s="25">
        <f t="shared" si="113"/>
      </c>
      <c r="FL41" s="25">
        <f t="shared" si="114"/>
      </c>
      <c r="FM41" s="25">
        <f t="shared" si="115"/>
      </c>
      <c r="FN41" s="25">
        <f t="shared" si="116"/>
        <v>30</v>
      </c>
      <c r="FO41" s="25">
        <f t="shared" si="117"/>
      </c>
      <c r="FP41" s="25">
        <f t="shared" si="118"/>
      </c>
      <c r="FQ41" s="25">
        <f t="shared" si="119"/>
      </c>
      <c r="FR41" s="25">
        <f t="shared" si="120"/>
      </c>
      <c r="FS41" s="25">
        <f t="shared" si="121"/>
      </c>
      <c r="FT41" s="25">
        <f t="shared" si="122"/>
      </c>
      <c r="FU41" s="25">
        <f t="shared" si="123"/>
      </c>
      <c r="FV41" s="25">
        <f t="shared" si="124"/>
      </c>
      <c r="FW41" s="25">
        <f t="shared" si="125"/>
      </c>
      <c r="FX41" s="25">
        <f t="shared" si="126"/>
      </c>
      <c r="FY41" s="25">
        <f t="shared" si="127"/>
      </c>
      <c r="FZ41" s="25">
        <f t="shared" si="128"/>
      </c>
      <c r="GA41" s="25">
        <f t="shared" si="129"/>
      </c>
      <c r="GB41" s="25">
        <f t="shared" si="130"/>
      </c>
      <c r="GC41" s="25">
        <f t="shared" si="131"/>
      </c>
      <c r="GD41" s="25">
        <f t="shared" si="132"/>
      </c>
      <c r="GE41" s="25">
        <f t="shared" si="133"/>
      </c>
      <c r="GF41" s="25">
        <f t="shared" si="134"/>
      </c>
      <c r="GG41" s="25">
        <f t="shared" si="135"/>
      </c>
      <c r="GH41" s="25">
        <f t="shared" si="136"/>
      </c>
      <c r="GI41" s="25">
        <f t="shared" si="137"/>
      </c>
      <c r="GJ41" s="25">
        <f t="shared" si="138"/>
      </c>
      <c r="GK41" s="25">
        <f t="shared" si="139"/>
      </c>
      <c r="GL41" s="25">
        <f t="shared" si="140"/>
      </c>
      <c r="GM41" s="25">
        <f t="shared" si="141"/>
      </c>
      <c r="GN41" s="25">
        <f t="shared" si="142"/>
      </c>
      <c r="GO41" s="25">
        <f t="shared" si="143"/>
      </c>
      <c r="GP41" s="25">
        <f t="shared" si="144"/>
      </c>
      <c r="GQ41" s="25">
        <f t="shared" si="145"/>
      </c>
      <c r="GR41" s="25">
        <f t="shared" si="146"/>
      </c>
      <c r="GS41" s="25">
        <f t="shared" si="147"/>
      </c>
      <c r="GT41" s="25">
        <f t="shared" si="148"/>
      </c>
      <c r="GU41" s="25">
        <f t="shared" si="149"/>
      </c>
      <c r="GV41" s="25">
        <f t="shared" si="150"/>
      </c>
      <c r="GW41" s="25">
        <f t="shared" si="151"/>
      </c>
      <c r="GX41" s="25">
        <f t="shared" si="152"/>
      </c>
      <c r="GY41" s="25">
        <f t="shared" si="153"/>
      </c>
      <c r="GZ41" s="25">
        <f t="shared" si="154"/>
      </c>
      <c r="HA41" s="25">
        <f t="shared" si="155"/>
      </c>
      <c r="HB41" s="25">
        <f t="shared" si="156"/>
      </c>
      <c r="HC41">
        <f t="shared" si="157"/>
      </c>
      <c r="HD41">
        <f t="shared" si="158"/>
      </c>
      <c r="HE41" t="str">
        <f t="shared" si="159"/>
        <v>30</v>
      </c>
      <c r="HF41">
        <f t="shared" si="160"/>
      </c>
      <c r="HG41" t="str">
        <f t="shared" si="161"/>
        <v>30</v>
      </c>
    </row>
    <row r="42" spans="1:215" ht="22.5" customHeight="1">
      <c r="A42" s="99">
        <f t="shared" si="162"/>
        <v>20821</v>
      </c>
      <c r="B42" s="100">
        <f t="shared" si="162"/>
        <v>20821</v>
      </c>
      <c r="C42" s="101">
        <v>31</v>
      </c>
      <c r="D42" s="102" t="str">
        <f t="shared" si="163"/>
        <v>31</v>
      </c>
      <c r="E42" s="180"/>
      <c r="F42" s="181"/>
      <c r="G42" s="182"/>
      <c r="H42" s="128"/>
      <c r="I42" s="180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60"/>
      <c r="AE42" s="117">
        <f t="shared" si="164"/>
      </c>
      <c r="AF42" s="18"/>
      <c r="AG42" s="19">
        <f t="shared" si="0"/>
      </c>
      <c r="AH42" s="19">
        <f t="shared" si="1"/>
      </c>
      <c r="AI42" s="19">
        <f t="shared" si="2"/>
      </c>
      <c r="AJ42" s="19">
        <f t="shared" si="3"/>
      </c>
      <c r="AK42" s="19">
        <f t="shared" si="4"/>
      </c>
      <c r="AL42" s="19">
        <f t="shared" si="5"/>
      </c>
      <c r="AM42" s="19">
        <f t="shared" si="6"/>
      </c>
      <c r="AN42" s="19">
        <f t="shared" si="7"/>
      </c>
      <c r="AO42" s="20">
        <f t="shared" si="8"/>
      </c>
      <c r="AP42" s="20">
        <f t="shared" si="9"/>
      </c>
      <c r="AQ42" s="20">
        <f t="shared" si="10"/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>
        <f t="shared" si="11"/>
      </c>
      <c r="BJ42" s="25">
        <f t="shared" si="12"/>
      </c>
      <c r="BK42" s="25">
        <f t="shared" si="13"/>
      </c>
      <c r="BL42" s="25">
        <f t="shared" si="14"/>
      </c>
      <c r="BM42" s="25">
        <f t="shared" si="15"/>
      </c>
      <c r="BN42" s="25">
        <f t="shared" si="16"/>
      </c>
      <c r="BO42" s="25">
        <f t="shared" si="17"/>
      </c>
      <c r="BP42" s="25">
        <f t="shared" si="18"/>
      </c>
      <c r="BQ42" s="25">
        <f t="shared" si="19"/>
      </c>
      <c r="BR42" s="25">
        <f t="shared" si="20"/>
      </c>
      <c r="BS42" s="25">
        <f t="shared" si="21"/>
      </c>
      <c r="BT42" s="25">
        <f t="shared" si="22"/>
      </c>
      <c r="BU42" s="27">
        <f t="shared" si="23"/>
      </c>
      <c r="BV42" s="25">
        <f t="shared" si="169"/>
      </c>
      <c r="BW42" s="25">
        <f t="shared" si="170"/>
      </c>
      <c r="BX42" s="25" t="str">
        <f t="shared" si="171"/>
        <v>31</v>
      </c>
      <c r="BY42" s="25">
        <f t="shared" si="172"/>
      </c>
      <c r="BZ42" s="25">
        <f t="shared" si="173"/>
      </c>
      <c r="CA42" s="25">
        <f t="shared" si="174"/>
      </c>
      <c r="CB42" s="25">
        <f t="shared" si="175"/>
      </c>
      <c r="CC42" s="25">
        <f t="shared" si="176"/>
      </c>
      <c r="CD42" s="25">
        <f t="shared" si="177"/>
      </c>
      <c r="CE42" s="25">
        <f t="shared" si="178"/>
      </c>
      <c r="CF42" s="25">
        <f t="shared" si="179"/>
      </c>
      <c r="CG42" s="25">
        <f t="shared" si="180"/>
      </c>
      <c r="CH42" s="25">
        <f t="shared" si="181"/>
      </c>
      <c r="CI42" s="25">
        <f t="shared" si="182"/>
      </c>
      <c r="CJ42" s="25">
        <f t="shared" si="183"/>
      </c>
      <c r="CK42" s="25">
        <f t="shared" si="184"/>
      </c>
      <c r="CL42" s="25">
        <f t="shared" si="185"/>
      </c>
      <c r="CM42" s="25">
        <f t="shared" si="186"/>
      </c>
      <c r="CN42" s="25">
        <f t="shared" si="187"/>
      </c>
      <c r="CO42" s="25">
        <f t="shared" si="188"/>
      </c>
      <c r="CP42" s="25">
        <f t="shared" si="189"/>
      </c>
      <c r="CQ42" s="25">
        <f t="shared" si="45"/>
      </c>
      <c r="CR42" s="25">
        <f t="shared" si="46"/>
      </c>
      <c r="CS42" s="25">
        <f t="shared" si="47"/>
      </c>
      <c r="CT42" s="25">
        <f t="shared" si="48"/>
      </c>
      <c r="CU42" s="25">
        <f t="shared" si="49"/>
      </c>
      <c r="CV42" s="25">
        <f t="shared" si="50"/>
      </c>
      <c r="CW42" s="25">
        <f t="shared" si="51"/>
      </c>
      <c r="CX42" s="25">
        <f t="shared" si="52"/>
      </c>
      <c r="CY42" s="25">
        <f t="shared" si="53"/>
      </c>
      <c r="CZ42" s="25">
        <f t="shared" si="54"/>
      </c>
      <c r="DA42" s="25">
        <f t="shared" si="55"/>
      </c>
      <c r="DB42" s="25">
        <f t="shared" si="56"/>
      </c>
      <c r="DC42" s="25">
        <f t="shared" si="57"/>
      </c>
      <c r="DD42" s="25">
        <f t="shared" si="58"/>
      </c>
      <c r="DE42" s="25">
        <f t="shared" si="59"/>
      </c>
      <c r="DF42" s="25">
        <f t="shared" si="60"/>
      </c>
      <c r="DG42" s="25">
        <f t="shared" si="61"/>
      </c>
      <c r="DH42" s="25">
        <f t="shared" si="62"/>
      </c>
      <c r="DI42" s="25">
        <f t="shared" si="63"/>
      </c>
      <c r="DJ42" s="25">
        <f t="shared" si="64"/>
      </c>
      <c r="DK42" s="25">
        <f t="shared" si="65"/>
      </c>
      <c r="DL42">
        <f t="shared" si="165"/>
      </c>
      <c r="DM42" t="str">
        <f t="shared" si="166"/>
        <v>31</v>
      </c>
      <c r="DN42">
        <f t="shared" si="167"/>
      </c>
      <c r="DO42" t="str">
        <f t="shared" si="168"/>
        <v>31</v>
      </c>
      <c r="DP42" s="25">
        <f t="shared" si="66"/>
      </c>
      <c r="DQ42" s="25">
        <f t="shared" si="67"/>
      </c>
      <c r="DR42" s="25">
        <f t="shared" si="68"/>
      </c>
      <c r="DS42" s="25">
        <f t="shared" si="69"/>
      </c>
      <c r="DT42" s="25">
        <f t="shared" si="70"/>
      </c>
      <c r="DU42" s="25">
        <f t="shared" si="71"/>
      </c>
      <c r="DV42" s="25">
        <f t="shared" si="72"/>
      </c>
      <c r="DW42" s="25">
        <f t="shared" si="73"/>
      </c>
      <c r="DX42" s="25">
        <f t="shared" si="74"/>
      </c>
      <c r="DY42" s="25">
        <f t="shared" si="75"/>
      </c>
      <c r="DZ42" s="25">
        <f t="shared" si="76"/>
      </c>
      <c r="EA42" s="25">
        <f t="shared" si="77"/>
      </c>
      <c r="EB42" s="25">
        <f t="shared" si="78"/>
      </c>
      <c r="EC42" s="25">
        <f t="shared" si="79"/>
      </c>
      <c r="ED42" s="25">
        <f t="shared" si="80"/>
      </c>
      <c r="EE42" s="25">
        <f t="shared" si="81"/>
      </c>
      <c r="EF42" s="25">
        <f t="shared" si="82"/>
      </c>
      <c r="EG42" s="25">
        <f t="shared" si="83"/>
      </c>
      <c r="EH42" s="25">
        <f t="shared" si="84"/>
      </c>
      <c r="EI42" s="25">
        <f t="shared" si="85"/>
      </c>
      <c r="EJ42" s="25">
        <f t="shared" si="86"/>
      </c>
      <c r="EK42" s="25">
        <f t="shared" si="87"/>
      </c>
      <c r="EL42" s="25">
        <f t="shared" si="88"/>
      </c>
      <c r="EM42" s="25">
        <f t="shared" si="89"/>
      </c>
      <c r="EN42" s="25">
        <f t="shared" si="90"/>
      </c>
      <c r="EO42" s="25">
        <f t="shared" si="91"/>
      </c>
      <c r="EP42" s="25">
        <f t="shared" si="92"/>
      </c>
      <c r="EQ42" s="25">
        <f t="shared" si="93"/>
      </c>
      <c r="ER42" s="25">
        <f t="shared" si="94"/>
      </c>
      <c r="ES42" s="25">
        <f t="shared" si="95"/>
      </c>
      <c r="ET42" s="25">
        <f t="shared" si="96"/>
      </c>
      <c r="EU42" s="25">
        <f t="shared" si="97"/>
      </c>
      <c r="EV42" s="25">
        <f t="shared" si="98"/>
      </c>
      <c r="EW42" s="25">
        <f t="shared" si="99"/>
      </c>
      <c r="EX42" s="25">
        <f t="shared" si="100"/>
      </c>
      <c r="EY42" s="25">
        <f t="shared" si="101"/>
      </c>
      <c r="EZ42" s="25">
        <f t="shared" si="102"/>
      </c>
      <c r="FA42" s="25">
        <f t="shared" si="103"/>
      </c>
      <c r="FB42" s="25">
        <f t="shared" si="104"/>
      </c>
      <c r="FC42" s="25">
        <f t="shared" si="105"/>
      </c>
      <c r="FD42" s="25">
        <f t="shared" si="106"/>
      </c>
      <c r="FE42" s="25">
        <f t="shared" si="107"/>
      </c>
      <c r="FF42" s="25">
        <f t="shared" si="108"/>
      </c>
      <c r="FG42" s="25">
        <f t="shared" si="109"/>
      </c>
      <c r="FH42" s="25">
        <f t="shared" si="110"/>
      </c>
      <c r="FI42" s="25">
        <f t="shared" si="111"/>
      </c>
      <c r="FJ42" s="25">
        <f t="shared" si="112"/>
      </c>
      <c r="FK42" s="25">
        <f t="shared" si="113"/>
      </c>
      <c r="FL42" s="25">
        <f t="shared" si="114"/>
      </c>
      <c r="FM42" s="25">
        <f t="shared" si="115"/>
      </c>
      <c r="FN42" s="25">
        <f t="shared" si="116"/>
      </c>
      <c r="FO42" s="25">
        <f t="shared" si="117"/>
        <v>31</v>
      </c>
      <c r="FP42" s="25">
        <f t="shared" si="118"/>
      </c>
      <c r="FQ42" s="25">
        <f t="shared" si="119"/>
      </c>
      <c r="FR42" s="25">
        <f t="shared" si="120"/>
      </c>
      <c r="FS42" s="25">
        <f t="shared" si="121"/>
      </c>
      <c r="FT42" s="25">
        <f t="shared" si="122"/>
      </c>
      <c r="FU42" s="25">
        <f t="shared" si="123"/>
      </c>
      <c r="FV42" s="25">
        <f t="shared" si="124"/>
      </c>
      <c r="FW42" s="25">
        <f t="shared" si="125"/>
      </c>
      <c r="FX42" s="25">
        <f t="shared" si="126"/>
      </c>
      <c r="FY42" s="25">
        <f t="shared" si="127"/>
      </c>
      <c r="FZ42" s="25">
        <f t="shared" si="128"/>
      </c>
      <c r="GA42" s="25">
        <f t="shared" si="129"/>
      </c>
      <c r="GB42" s="25">
        <f t="shared" si="130"/>
      </c>
      <c r="GC42" s="25">
        <f t="shared" si="131"/>
      </c>
      <c r="GD42" s="25">
        <f t="shared" si="132"/>
      </c>
      <c r="GE42" s="25">
        <f t="shared" si="133"/>
      </c>
      <c r="GF42" s="25">
        <f t="shared" si="134"/>
      </c>
      <c r="GG42" s="25">
        <f t="shared" si="135"/>
      </c>
      <c r="GH42" s="25">
        <f t="shared" si="136"/>
      </c>
      <c r="GI42" s="25">
        <f t="shared" si="137"/>
      </c>
      <c r="GJ42" s="25">
        <f t="shared" si="138"/>
      </c>
      <c r="GK42" s="25">
        <f t="shared" si="139"/>
      </c>
      <c r="GL42" s="25">
        <f t="shared" si="140"/>
      </c>
      <c r="GM42" s="25">
        <f t="shared" si="141"/>
      </c>
      <c r="GN42" s="25">
        <f t="shared" si="142"/>
      </c>
      <c r="GO42" s="25">
        <f t="shared" si="143"/>
      </c>
      <c r="GP42" s="25">
        <f t="shared" si="144"/>
      </c>
      <c r="GQ42" s="25">
        <f t="shared" si="145"/>
      </c>
      <c r="GR42" s="25">
        <f t="shared" si="146"/>
      </c>
      <c r="GS42" s="25">
        <f t="shared" si="147"/>
      </c>
      <c r="GT42" s="25">
        <f t="shared" si="148"/>
      </c>
      <c r="GU42" s="25">
        <f t="shared" si="149"/>
      </c>
      <c r="GV42" s="25">
        <f t="shared" si="150"/>
      </c>
      <c r="GW42" s="25">
        <f t="shared" si="151"/>
      </c>
      <c r="GX42" s="25">
        <f t="shared" si="152"/>
      </c>
      <c r="GY42" s="25">
        <f t="shared" si="153"/>
      </c>
      <c r="GZ42" s="25">
        <f t="shared" si="154"/>
      </c>
      <c r="HA42" s="25">
        <f t="shared" si="155"/>
      </c>
      <c r="HB42" s="25">
        <f t="shared" si="156"/>
      </c>
      <c r="HC42">
        <f t="shared" si="157"/>
      </c>
      <c r="HD42">
        <f t="shared" si="158"/>
      </c>
      <c r="HE42" t="str">
        <f t="shared" si="159"/>
        <v>31</v>
      </c>
      <c r="HF42">
        <f t="shared" si="160"/>
      </c>
      <c r="HG42" t="str">
        <f t="shared" si="161"/>
        <v>31</v>
      </c>
    </row>
    <row r="43" spans="1:215" ht="22.5" customHeight="1">
      <c r="A43" s="103">
        <f t="shared" si="162"/>
        <v>21186</v>
      </c>
      <c r="B43" s="104">
        <f t="shared" si="162"/>
        <v>21186</v>
      </c>
      <c r="C43" s="105">
        <v>32</v>
      </c>
      <c r="D43" s="106" t="str">
        <f t="shared" si="163"/>
        <v>32</v>
      </c>
      <c r="E43" s="169"/>
      <c r="F43" s="170"/>
      <c r="G43" s="171"/>
      <c r="H43" s="129"/>
      <c r="I43" s="169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56"/>
      <c r="AE43" s="118">
        <f t="shared" si="164"/>
      </c>
      <c r="AF43" s="18">
        <v>1</v>
      </c>
      <c r="AG43" s="19">
        <f t="shared" si="0"/>
      </c>
      <c r="AH43" s="19">
        <f t="shared" si="1"/>
      </c>
      <c r="AI43" s="19">
        <f t="shared" si="2"/>
      </c>
      <c r="AJ43" s="19">
        <f t="shared" si="3"/>
      </c>
      <c r="AK43" s="19">
        <f t="shared" si="4"/>
      </c>
      <c r="AL43" s="19">
        <f t="shared" si="5"/>
      </c>
      <c r="AM43" s="19">
        <f t="shared" si="6"/>
      </c>
      <c r="AN43" s="19">
        <f t="shared" si="7"/>
      </c>
      <c r="AO43" s="20">
        <f t="shared" si="8"/>
      </c>
      <c r="AP43" s="20">
        <f t="shared" si="9"/>
      </c>
      <c r="AQ43" s="20">
        <f t="shared" si="10"/>
      </c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>
        <f t="shared" si="11"/>
      </c>
      <c r="BJ43" s="25">
        <f t="shared" si="12"/>
      </c>
      <c r="BK43" s="25">
        <f t="shared" si="13"/>
      </c>
      <c r="BL43" s="25">
        <f t="shared" si="14"/>
      </c>
      <c r="BM43" s="25">
        <f t="shared" si="15"/>
      </c>
      <c r="BN43" s="25">
        <f t="shared" si="16"/>
      </c>
      <c r="BO43" s="25">
        <f t="shared" si="17"/>
      </c>
      <c r="BP43" s="25">
        <f t="shared" si="18"/>
      </c>
      <c r="BQ43" s="25">
        <f t="shared" si="19"/>
      </c>
      <c r="BR43" s="25">
        <f t="shared" si="20"/>
      </c>
      <c r="BS43" s="25">
        <f t="shared" si="21"/>
      </c>
      <c r="BT43" s="25">
        <f t="shared" si="22"/>
      </c>
      <c r="BU43" s="27">
        <f t="shared" si="23"/>
      </c>
      <c r="BV43" s="25">
        <f t="shared" si="169"/>
      </c>
      <c r="BW43" s="25">
        <f t="shared" si="170"/>
      </c>
      <c r="BX43" s="25">
        <f t="shared" si="171"/>
      </c>
      <c r="BY43" s="25" t="str">
        <f t="shared" si="172"/>
        <v>32</v>
      </c>
      <c r="BZ43" s="25">
        <f t="shared" si="173"/>
      </c>
      <c r="CA43" s="25">
        <f t="shared" si="174"/>
      </c>
      <c r="CB43" s="25">
        <f t="shared" si="175"/>
      </c>
      <c r="CC43" s="25">
        <f t="shared" si="176"/>
      </c>
      <c r="CD43" s="25">
        <f t="shared" si="177"/>
      </c>
      <c r="CE43" s="25">
        <f t="shared" si="178"/>
      </c>
      <c r="CF43" s="25">
        <f t="shared" si="179"/>
      </c>
      <c r="CG43" s="25">
        <f t="shared" si="180"/>
      </c>
      <c r="CH43" s="25">
        <f t="shared" si="181"/>
      </c>
      <c r="CI43" s="25">
        <f t="shared" si="182"/>
      </c>
      <c r="CJ43" s="25">
        <f t="shared" si="183"/>
      </c>
      <c r="CK43" s="25">
        <f t="shared" si="184"/>
      </c>
      <c r="CL43" s="25">
        <f t="shared" si="185"/>
      </c>
      <c r="CM43" s="25">
        <f t="shared" si="186"/>
      </c>
      <c r="CN43" s="25">
        <f t="shared" si="187"/>
      </c>
      <c r="CO43" s="25">
        <f t="shared" si="188"/>
      </c>
      <c r="CP43" s="25">
        <f t="shared" si="189"/>
      </c>
      <c r="CQ43" s="25">
        <f t="shared" si="45"/>
      </c>
      <c r="CR43" s="25">
        <f t="shared" si="46"/>
      </c>
      <c r="CS43" s="25">
        <f t="shared" si="47"/>
      </c>
      <c r="CT43" s="25">
        <f t="shared" si="48"/>
      </c>
      <c r="CU43" s="25">
        <f t="shared" si="49"/>
      </c>
      <c r="CV43" s="25">
        <f t="shared" si="50"/>
      </c>
      <c r="CW43" s="25">
        <f t="shared" si="51"/>
      </c>
      <c r="CX43" s="25">
        <f t="shared" si="52"/>
      </c>
      <c r="CY43" s="25">
        <f t="shared" si="53"/>
      </c>
      <c r="CZ43" s="25">
        <f t="shared" si="54"/>
      </c>
      <c r="DA43" s="25">
        <f t="shared" si="55"/>
      </c>
      <c r="DB43" s="25">
        <f t="shared" si="56"/>
      </c>
      <c r="DC43" s="25">
        <f t="shared" si="57"/>
      </c>
      <c r="DD43" s="25">
        <f t="shared" si="58"/>
      </c>
      <c r="DE43" s="25">
        <f t="shared" si="59"/>
      </c>
      <c r="DF43" s="25">
        <f t="shared" si="60"/>
      </c>
      <c r="DG43" s="25">
        <f t="shared" si="61"/>
      </c>
      <c r="DH43" s="25">
        <f t="shared" si="62"/>
      </c>
      <c r="DI43" s="25">
        <f t="shared" si="63"/>
      </c>
      <c r="DJ43" s="25">
        <f t="shared" si="64"/>
      </c>
      <c r="DK43" s="25">
        <f t="shared" si="65"/>
      </c>
      <c r="DL43">
        <f t="shared" si="165"/>
      </c>
      <c r="DM43" t="str">
        <f t="shared" si="166"/>
        <v>32</v>
      </c>
      <c r="DN43">
        <f t="shared" si="167"/>
      </c>
      <c r="DO43" t="str">
        <f t="shared" si="168"/>
        <v>32</v>
      </c>
      <c r="DP43" s="25">
        <f t="shared" si="66"/>
      </c>
      <c r="DQ43" s="25">
        <f t="shared" si="67"/>
      </c>
      <c r="DR43" s="25">
        <f t="shared" si="68"/>
      </c>
      <c r="DS43" s="25">
        <f t="shared" si="69"/>
      </c>
      <c r="DT43" s="25">
        <f t="shared" si="70"/>
      </c>
      <c r="DU43" s="25">
        <f t="shared" si="71"/>
      </c>
      <c r="DV43" s="25">
        <f t="shared" si="72"/>
      </c>
      <c r="DW43" s="25">
        <f t="shared" si="73"/>
      </c>
      <c r="DX43" s="25">
        <f t="shared" si="74"/>
      </c>
      <c r="DY43" s="25">
        <f t="shared" si="75"/>
      </c>
      <c r="DZ43" s="25">
        <f t="shared" si="76"/>
      </c>
      <c r="EA43" s="25">
        <f t="shared" si="77"/>
      </c>
      <c r="EB43" s="25">
        <f t="shared" si="78"/>
      </c>
      <c r="EC43" s="25">
        <f t="shared" si="79"/>
      </c>
      <c r="ED43" s="25">
        <f t="shared" si="80"/>
      </c>
      <c r="EE43" s="25">
        <f t="shared" si="81"/>
      </c>
      <c r="EF43" s="25">
        <f t="shared" si="82"/>
      </c>
      <c r="EG43" s="25">
        <f t="shared" si="83"/>
      </c>
      <c r="EH43" s="25">
        <f t="shared" si="84"/>
      </c>
      <c r="EI43" s="25">
        <f t="shared" si="85"/>
      </c>
      <c r="EJ43" s="25">
        <f t="shared" si="86"/>
      </c>
      <c r="EK43" s="25">
        <f t="shared" si="87"/>
      </c>
      <c r="EL43" s="25">
        <f t="shared" si="88"/>
      </c>
      <c r="EM43" s="25">
        <f t="shared" si="89"/>
      </c>
      <c r="EN43" s="25">
        <f t="shared" si="90"/>
      </c>
      <c r="EO43" s="25">
        <f t="shared" si="91"/>
      </c>
      <c r="EP43" s="25">
        <f t="shared" si="92"/>
      </c>
      <c r="EQ43" s="25">
        <f t="shared" si="93"/>
      </c>
      <c r="ER43" s="25">
        <f t="shared" si="94"/>
      </c>
      <c r="ES43" s="25">
        <f t="shared" si="95"/>
      </c>
      <c r="ET43" s="25">
        <f t="shared" si="96"/>
      </c>
      <c r="EU43" s="25">
        <f t="shared" si="97"/>
      </c>
      <c r="EV43" s="25">
        <f t="shared" si="98"/>
      </c>
      <c r="EW43" s="25">
        <f t="shared" si="99"/>
      </c>
      <c r="EX43" s="25">
        <f t="shared" si="100"/>
      </c>
      <c r="EY43" s="25">
        <f t="shared" si="101"/>
      </c>
      <c r="EZ43" s="25">
        <f t="shared" si="102"/>
      </c>
      <c r="FA43" s="25">
        <f t="shared" si="103"/>
      </c>
      <c r="FB43" s="25">
        <f t="shared" si="104"/>
      </c>
      <c r="FC43" s="25">
        <f t="shared" si="105"/>
      </c>
      <c r="FD43" s="25">
        <f t="shared" si="106"/>
      </c>
      <c r="FE43" s="25">
        <f t="shared" si="107"/>
      </c>
      <c r="FF43" s="25">
        <f t="shared" si="108"/>
      </c>
      <c r="FG43" s="25">
        <f t="shared" si="109"/>
      </c>
      <c r="FH43" s="25">
        <f t="shared" si="110"/>
      </c>
      <c r="FI43" s="25">
        <f t="shared" si="111"/>
      </c>
      <c r="FJ43" s="25">
        <f t="shared" si="112"/>
      </c>
      <c r="FK43" s="25">
        <f t="shared" si="113"/>
      </c>
      <c r="FL43" s="25">
        <f t="shared" si="114"/>
      </c>
      <c r="FM43" s="25">
        <f t="shared" si="115"/>
      </c>
      <c r="FN43" s="25">
        <f t="shared" si="116"/>
      </c>
      <c r="FO43" s="25">
        <f t="shared" si="117"/>
      </c>
      <c r="FP43" s="25">
        <f t="shared" si="118"/>
        <v>32</v>
      </c>
      <c r="FQ43" s="25">
        <f t="shared" si="119"/>
      </c>
      <c r="FR43" s="25">
        <f t="shared" si="120"/>
      </c>
      <c r="FS43" s="25">
        <f t="shared" si="121"/>
      </c>
      <c r="FT43" s="25">
        <f t="shared" si="122"/>
      </c>
      <c r="FU43" s="25">
        <f t="shared" si="123"/>
      </c>
      <c r="FV43" s="25">
        <f t="shared" si="124"/>
      </c>
      <c r="FW43" s="25">
        <f t="shared" si="125"/>
      </c>
      <c r="FX43" s="25">
        <f t="shared" si="126"/>
      </c>
      <c r="FY43" s="25">
        <f t="shared" si="127"/>
      </c>
      <c r="FZ43" s="25">
        <f t="shared" si="128"/>
      </c>
      <c r="GA43" s="25">
        <f t="shared" si="129"/>
      </c>
      <c r="GB43" s="25">
        <f t="shared" si="130"/>
      </c>
      <c r="GC43" s="25">
        <f t="shared" si="131"/>
      </c>
      <c r="GD43" s="25">
        <f t="shared" si="132"/>
      </c>
      <c r="GE43" s="25">
        <f t="shared" si="133"/>
      </c>
      <c r="GF43" s="25">
        <f t="shared" si="134"/>
      </c>
      <c r="GG43" s="25">
        <f t="shared" si="135"/>
      </c>
      <c r="GH43" s="25">
        <f t="shared" si="136"/>
      </c>
      <c r="GI43" s="25">
        <f t="shared" si="137"/>
      </c>
      <c r="GJ43" s="25">
        <f t="shared" si="138"/>
      </c>
      <c r="GK43" s="25">
        <f t="shared" si="139"/>
      </c>
      <c r="GL43" s="25">
        <f t="shared" si="140"/>
      </c>
      <c r="GM43" s="25">
        <f t="shared" si="141"/>
      </c>
      <c r="GN43" s="25">
        <f t="shared" si="142"/>
      </c>
      <c r="GO43" s="25">
        <f t="shared" si="143"/>
      </c>
      <c r="GP43" s="25">
        <f t="shared" si="144"/>
      </c>
      <c r="GQ43" s="25">
        <f t="shared" si="145"/>
      </c>
      <c r="GR43" s="25">
        <f t="shared" si="146"/>
      </c>
      <c r="GS43" s="25">
        <f t="shared" si="147"/>
      </c>
      <c r="GT43" s="25">
        <f t="shared" si="148"/>
      </c>
      <c r="GU43" s="25">
        <f t="shared" si="149"/>
      </c>
      <c r="GV43" s="25">
        <f t="shared" si="150"/>
      </c>
      <c r="GW43" s="25">
        <f t="shared" si="151"/>
      </c>
      <c r="GX43" s="25">
        <f t="shared" si="152"/>
      </c>
      <c r="GY43" s="25">
        <f t="shared" si="153"/>
      </c>
      <c r="GZ43" s="25">
        <f t="shared" si="154"/>
      </c>
      <c r="HA43" s="25">
        <f t="shared" si="155"/>
      </c>
      <c r="HB43" s="25">
        <f t="shared" si="156"/>
      </c>
      <c r="HC43">
        <f t="shared" si="157"/>
      </c>
      <c r="HD43">
        <f t="shared" si="158"/>
      </c>
      <c r="HE43" t="str">
        <f t="shared" si="159"/>
        <v>32</v>
      </c>
      <c r="HF43">
        <f t="shared" si="160"/>
      </c>
      <c r="HG43" t="str">
        <f aca="true" t="shared" si="190" ref="HG43:HG74">CONCATENATE(HC43,HD43,HE43,HF43)</f>
        <v>32</v>
      </c>
    </row>
    <row r="44" spans="1:215" ht="22.5" customHeight="1">
      <c r="A44" s="99">
        <f aca="true" t="shared" si="191" ref="A44:B50">DATE(YEAR(A43)+1,MONTH(A43),DAY(A43))</f>
        <v>21551</v>
      </c>
      <c r="B44" s="100">
        <f t="shared" si="191"/>
        <v>21551</v>
      </c>
      <c r="C44" s="101">
        <v>33</v>
      </c>
      <c r="D44" s="102" t="str">
        <f t="shared" si="163"/>
        <v>33</v>
      </c>
      <c r="E44" s="180"/>
      <c r="F44" s="181"/>
      <c r="G44" s="182"/>
      <c r="H44" s="128"/>
      <c r="I44" s="180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60"/>
      <c r="AE44" s="117">
        <f t="shared" si="164"/>
      </c>
      <c r="AF44" s="18"/>
      <c r="AG44" s="19">
        <f t="shared" si="0"/>
      </c>
      <c r="AH44" s="19">
        <f t="shared" si="1"/>
      </c>
      <c r="AI44" s="19">
        <f t="shared" si="2"/>
      </c>
      <c r="AJ44" s="19">
        <f t="shared" si="3"/>
      </c>
      <c r="AK44" s="19">
        <f t="shared" si="4"/>
      </c>
      <c r="AL44" s="19">
        <f t="shared" si="5"/>
      </c>
      <c r="AM44" s="19">
        <f t="shared" si="6"/>
      </c>
      <c r="AN44" s="19">
        <f t="shared" si="7"/>
      </c>
      <c r="AO44" s="20">
        <f t="shared" si="8"/>
      </c>
      <c r="AP44" s="20">
        <f t="shared" si="9"/>
      </c>
      <c r="AQ44" s="20">
        <f t="shared" si="10"/>
      </c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>
        <f aca="true" t="shared" si="192" ref="BI44:BI82">IF($C44=DATEDIF($AF$7,$AF$9,"Y")+16,"16","")</f>
      </c>
      <c r="BJ44" s="25">
        <f aca="true" t="shared" si="193" ref="BJ44:BJ82">IF($C44=DATEDIF($AF$7,$AF$9,"Y")+17,"17","")</f>
      </c>
      <c r="BK44" s="25">
        <f aca="true" t="shared" si="194" ref="BK44:BK82">IF($C44=DATEDIF($AF$7,$AF$9,"Y")+18,"18","")</f>
      </c>
      <c r="BL44" s="25">
        <f t="shared" si="14"/>
      </c>
      <c r="BM44" s="25">
        <f t="shared" si="15"/>
      </c>
      <c r="BN44" s="25">
        <f t="shared" si="16"/>
      </c>
      <c r="BO44" s="25">
        <f t="shared" si="17"/>
      </c>
      <c r="BP44" s="25">
        <f t="shared" si="18"/>
      </c>
      <c r="BQ44" s="25">
        <f t="shared" si="19"/>
      </c>
      <c r="BR44" s="25">
        <f t="shared" si="20"/>
      </c>
      <c r="BS44" s="25">
        <f t="shared" si="21"/>
      </c>
      <c r="BT44" s="25">
        <f t="shared" si="22"/>
      </c>
      <c r="BU44" s="27">
        <f t="shared" si="23"/>
      </c>
      <c r="BV44" s="25">
        <f t="shared" si="169"/>
      </c>
      <c r="BW44" s="25">
        <f t="shared" si="170"/>
      </c>
      <c r="BX44" s="25">
        <f t="shared" si="171"/>
      </c>
      <c r="BY44" s="25">
        <f t="shared" si="172"/>
      </c>
      <c r="BZ44" s="25" t="str">
        <f t="shared" si="173"/>
        <v>33</v>
      </c>
      <c r="CA44" s="25">
        <f t="shared" si="174"/>
      </c>
      <c r="CB44" s="25">
        <f t="shared" si="175"/>
      </c>
      <c r="CC44" s="25">
        <f t="shared" si="176"/>
      </c>
      <c r="CD44" s="25">
        <f t="shared" si="177"/>
      </c>
      <c r="CE44" s="25">
        <f t="shared" si="178"/>
      </c>
      <c r="CF44" s="25">
        <f t="shared" si="179"/>
      </c>
      <c r="CG44" s="25">
        <f t="shared" si="180"/>
      </c>
      <c r="CH44" s="25">
        <f t="shared" si="181"/>
      </c>
      <c r="CI44" s="25">
        <f t="shared" si="182"/>
      </c>
      <c r="CJ44" s="25">
        <f t="shared" si="183"/>
      </c>
      <c r="CK44" s="25">
        <f t="shared" si="184"/>
      </c>
      <c r="CL44" s="25">
        <f t="shared" si="185"/>
      </c>
      <c r="CM44" s="25">
        <f t="shared" si="186"/>
      </c>
      <c r="CN44" s="25">
        <f t="shared" si="187"/>
      </c>
      <c r="CO44" s="25">
        <f t="shared" si="188"/>
      </c>
      <c r="CP44" s="25">
        <f t="shared" si="189"/>
      </c>
      <c r="CQ44" s="25">
        <f t="shared" si="45"/>
      </c>
      <c r="CR44" s="25">
        <f t="shared" si="46"/>
      </c>
      <c r="CS44" s="25">
        <f t="shared" si="47"/>
      </c>
      <c r="CT44" s="25">
        <f t="shared" si="48"/>
      </c>
      <c r="CU44" s="25">
        <f t="shared" si="49"/>
      </c>
      <c r="CV44" s="25">
        <f t="shared" si="50"/>
      </c>
      <c r="CW44" s="25">
        <f t="shared" si="51"/>
      </c>
      <c r="CX44" s="25">
        <f t="shared" si="52"/>
      </c>
      <c r="CY44" s="25">
        <f t="shared" si="53"/>
      </c>
      <c r="CZ44" s="25">
        <f t="shared" si="54"/>
      </c>
      <c r="DA44" s="25">
        <f t="shared" si="55"/>
      </c>
      <c r="DB44" s="25">
        <f t="shared" si="56"/>
      </c>
      <c r="DC44" s="25">
        <f t="shared" si="57"/>
      </c>
      <c r="DD44" s="25">
        <f t="shared" si="58"/>
      </c>
      <c r="DE44" s="25">
        <f t="shared" si="59"/>
      </c>
      <c r="DF44" s="25">
        <f t="shared" si="60"/>
      </c>
      <c r="DG44" s="25">
        <f t="shared" si="61"/>
      </c>
      <c r="DH44" s="25">
        <f t="shared" si="62"/>
      </c>
      <c r="DI44" s="25">
        <f t="shared" si="63"/>
      </c>
      <c r="DJ44" s="25">
        <f t="shared" si="64"/>
      </c>
      <c r="DK44" s="25">
        <f t="shared" si="65"/>
      </c>
      <c r="DL44">
        <f t="shared" si="165"/>
      </c>
      <c r="DM44" t="str">
        <f t="shared" si="166"/>
        <v>33</v>
      </c>
      <c r="DN44">
        <f t="shared" si="167"/>
      </c>
      <c r="DO44" t="str">
        <f t="shared" si="168"/>
        <v>33</v>
      </c>
      <c r="DP44" s="25">
        <f t="shared" si="66"/>
      </c>
      <c r="DQ44" s="25">
        <f t="shared" si="67"/>
      </c>
      <c r="DR44" s="25">
        <f t="shared" si="68"/>
      </c>
      <c r="DS44" s="25">
        <f t="shared" si="69"/>
      </c>
      <c r="DT44" s="25">
        <f t="shared" si="70"/>
      </c>
      <c r="DU44" s="25">
        <f t="shared" si="71"/>
      </c>
      <c r="DV44" s="25">
        <f t="shared" si="72"/>
      </c>
      <c r="DW44" s="25">
        <f t="shared" si="73"/>
      </c>
      <c r="DX44" s="25">
        <f t="shared" si="74"/>
      </c>
      <c r="DY44" s="25">
        <f t="shared" si="75"/>
      </c>
      <c r="DZ44" s="25">
        <f t="shared" si="76"/>
      </c>
      <c r="EA44" s="25">
        <f t="shared" si="77"/>
      </c>
      <c r="EB44" s="25">
        <f t="shared" si="78"/>
      </c>
      <c r="EC44" s="25">
        <f t="shared" si="79"/>
      </c>
      <c r="ED44" s="25">
        <f t="shared" si="80"/>
      </c>
      <c r="EE44" s="25">
        <f t="shared" si="81"/>
      </c>
      <c r="EF44" s="25">
        <f t="shared" si="82"/>
      </c>
      <c r="EG44" s="25">
        <f t="shared" si="83"/>
      </c>
      <c r="EH44" s="25">
        <f t="shared" si="84"/>
      </c>
      <c r="EI44" s="25">
        <f t="shared" si="85"/>
      </c>
      <c r="EJ44" s="25">
        <f t="shared" si="86"/>
      </c>
      <c r="EK44" s="25">
        <f t="shared" si="87"/>
      </c>
      <c r="EL44" s="25">
        <f t="shared" si="88"/>
      </c>
      <c r="EM44" s="25">
        <f t="shared" si="89"/>
      </c>
      <c r="EN44" s="25">
        <f t="shared" si="90"/>
      </c>
      <c r="EO44" s="25">
        <f t="shared" si="91"/>
      </c>
      <c r="EP44" s="25">
        <f t="shared" si="92"/>
      </c>
      <c r="EQ44" s="25">
        <f t="shared" si="93"/>
      </c>
      <c r="ER44" s="25">
        <f t="shared" si="94"/>
      </c>
      <c r="ES44" s="25">
        <f t="shared" si="95"/>
      </c>
      <c r="ET44" s="25">
        <f t="shared" si="96"/>
      </c>
      <c r="EU44" s="25">
        <f t="shared" si="97"/>
      </c>
      <c r="EV44" s="25">
        <f t="shared" si="98"/>
      </c>
      <c r="EW44" s="25">
        <f t="shared" si="99"/>
      </c>
      <c r="EX44" s="25">
        <f t="shared" si="100"/>
      </c>
      <c r="EY44" s="25">
        <f t="shared" si="101"/>
      </c>
      <c r="EZ44" s="25">
        <f t="shared" si="102"/>
      </c>
      <c r="FA44" s="25">
        <f t="shared" si="103"/>
      </c>
      <c r="FB44" s="25">
        <f t="shared" si="104"/>
      </c>
      <c r="FC44" s="25">
        <f t="shared" si="105"/>
      </c>
      <c r="FD44" s="25">
        <f t="shared" si="106"/>
      </c>
      <c r="FE44" s="25">
        <f t="shared" si="107"/>
      </c>
      <c r="FF44" s="25">
        <f t="shared" si="108"/>
      </c>
      <c r="FG44" s="25">
        <f t="shared" si="109"/>
      </c>
      <c r="FH44" s="25">
        <f t="shared" si="110"/>
      </c>
      <c r="FI44" s="25">
        <f t="shared" si="111"/>
      </c>
      <c r="FJ44" s="25">
        <f t="shared" si="112"/>
      </c>
      <c r="FK44" s="25">
        <f t="shared" si="113"/>
      </c>
      <c r="FL44" s="25">
        <f t="shared" si="114"/>
      </c>
      <c r="FM44" s="25">
        <f t="shared" si="115"/>
      </c>
      <c r="FN44" s="25">
        <f t="shared" si="116"/>
      </c>
      <c r="FO44" s="25">
        <f t="shared" si="117"/>
      </c>
      <c r="FP44" s="25">
        <f t="shared" si="118"/>
      </c>
      <c r="FQ44" s="25">
        <f t="shared" si="119"/>
        <v>33</v>
      </c>
      <c r="FR44" s="25">
        <f t="shared" si="120"/>
      </c>
      <c r="FS44" s="25">
        <f t="shared" si="121"/>
      </c>
      <c r="FT44" s="25">
        <f t="shared" si="122"/>
      </c>
      <c r="FU44" s="25">
        <f t="shared" si="123"/>
      </c>
      <c r="FV44" s="25">
        <f t="shared" si="124"/>
      </c>
      <c r="FW44" s="25">
        <f t="shared" si="125"/>
      </c>
      <c r="FX44" s="25">
        <f t="shared" si="126"/>
      </c>
      <c r="FY44" s="25">
        <f t="shared" si="127"/>
      </c>
      <c r="FZ44" s="25">
        <f t="shared" si="128"/>
      </c>
      <c r="GA44" s="25">
        <f t="shared" si="129"/>
      </c>
      <c r="GB44" s="25">
        <f t="shared" si="130"/>
      </c>
      <c r="GC44" s="25">
        <f t="shared" si="131"/>
      </c>
      <c r="GD44" s="25">
        <f t="shared" si="132"/>
      </c>
      <c r="GE44" s="25">
        <f t="shared" si="133"/>
      </c>
      <c r="GF44" s="25">
        <f t="shared" si="134"/>
      </c>
      <c r="GG44" s="25">
        <f t="shared" si="135"/>
      </c>
      <c r="GH44" s="25">
        <f t="shared" si="136"/>
      </c>
      <c r="GI44" s="25">
        <f t="shared" si="137"/>
      </c>
      <c r="GJ44" s="25">
        <f t="shared" si="138"/>
      </c>
      <c r="GK44" s="25">
        <f t="shared" si="139"/>
      </c>
      <c r="GL44" s="25">
        <f t="shared" si="140"/>
      </c>
      <c r="GM44" s="25">
        <f t="shared" si="141"/>
      </c>
      <c r="GN44" s="25">
        <f t="shared" si="142"/>
      </c>
      <c r="GO44" s="25">
        <f t="shared" si="143"/>
      </c>
      <c r="GP44" s="25">
        <f t="shared" si="144"/>
      </c>
      <c r="GQ44" s="25">
        <f t="shared" si="145"/>
      </c>
      <c r="GR44" s="25">
        <f t="shared" si="146"/>
      </c>
      <c r="GS44" s="25">
        <f t="shared" si="147"/>
      </c>
      <c r="GT44" s="25">
        <f t="shared" si="148"/>
      </c>
      <c r="GU44" s="25">
        <f t="shared" si="149"/>
      </c>
      <c r="GV44" s="25">
        <f t="shared" si="150"/>
      </c>
      <c r="GW44" s="25">
        <f t="shared" si="151"/>
      </c>
      <c r="GX44" s="25">
        <f t="shared" si="152"/>
      </c>
      <c r="GY44" s="25">
        <f t="shared" si="153"/>
      </c>
      <c r="GZ44" s="25">
        <f t="shared" si="154"/>
      </c>
      <c r="HA44" s="25">
        <f t="shared" si="155"/>
      </c>
      <c r="HB44" s="25">
        <f t="shared" si="156"/>
      </c>
      <c r="HC44">
        <f t="shared" si="157"/>
      </c>
      <c r="HD44">
        <f t="shared" si="158"/>
      </c>
      <c r="HE44" t="str">
        <f t="shared" si="159"/>
        <v>33</v>
      </c>
      <c r="HF44">
        <f t="shared" si="160"/>
      </c>
      <c r="HG44" t="str">
        <f t="shared" si="190"/>
        <v>33</v>
      </c>
    </row>
    <row r="45" spans="1:215" ht="22.5" customHeight="1">
      <c r="A45" s="103">
        <f t="shared" si="191"/>
        <v>21916</v>
      </c>
      <c r="B45" s="104">
        <f t="shared" si="191"/>
        <v>21916</v>
      </c>
      <c r="C45" s="105">
        <v>34</v>
      </c>
      <c r="D45" s="106" t="str">
        <f t="shared" si="163"/>
        <v>34</v>
      </c>
      <c r="E45" s="169"/>
      <c r="F45" s="170"/>
      <c r="G45" s="171"/>
      <c r="H45" s="129"/>
      <c r="I45" s="169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56"/>
      <c r="AE45" s="118">
        <f t="shared" si="164"/>
      </c>
      <c r="AF45" s="18">
        <v>1</v>
      </c>
      <c r="AG45" s="19">
        <f t="shared" si="0"/>
      </c>
      <c r="AH45" s="19">
        <f t="shared" si="1"/>
      </c>
      <c r="AI45" s="19">
        <f t="shared" si="2"/>
      </c>
      <c r="AJ45" s="19">
        <f t="shared" si="3"/>
      </c>
      <c r="AK45" s="19">
        <f t="shared" si="4"/>
      </c>
      <c r="AL45" s="19">
        <f t="shared" si="5"/>
      </c>
      <c r="AM45" s="19">
        <f t="shared" si="6"/>
      </c>
      <c r="AN45" s="19">
        <f t="shared" si="7"/>
      </c>
      <c r="AO45" s="20">
        <f t="shared" si="8"/>
      </c>
      <c r="AP45" s="20">
        <f t="shared" si="9"/>
      </c>
      <c r="AQ45" s="20">
        <f t="shared" si="10"/>
      </c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>
        <f t="shared" si="192"/>
      </c>
      <c r="BJ45" s="25">
        <f t="shared" si="193"/>
      </c>
      <c r="BK45" s="25">
        <f t="shared" si="194"/>
      </c>
      <c r="BL45" s="25">
        <f t="shared" si="14"/>
      </c>
      <c r="BM45" s="25">
        <f t="shared" si="15"/>
      </c>
      <c r="BN45" s="25">
        <f t="shared" si="16"/>
      </c>
      <c r="BO45" s="25">
        <f t="shared" si="17"/>
      </c>
      <c r="BP45" s="25">
        <f t="shared" si="18"/>
      </c>
      <c r="BQ45" s="25">
        <f t="shared" si="19"/>
      </c>
      <c r="BR45" s="25">
        <f t="shared" si="20"/>
      </c>
      <c r="BS45" s="25">
        <f t="shared" si="21"/>
      </c>
      <c r="BT45" s="25">
        <f t="shared" si="22"/>
      </c>
      <c r="BU45" s="27">
        <f t="shared" si="23"/>
      </c>
      <c r="BV45" s="25">
        <f t="shared" si="169"/>
      </c>
      <c r="BW45" s="25">
        <f t="shared" si="170"/>
      </c>
      <c r="BX45" s="25">
        <f t="shared" si="171"/>
      </c>
      <c r="BY45" s="25">
        <f t="shared" si="172"/>
      </c>
      <c r="BZ45" s="25">
        <f t="shared" si="173"/>
      </c>
      <c r="CA45" s="25" t="str">
        <f t="shared" si="174"/>
        <v>34</v>
      </c>
      <c r="CB45" s="25">
        <f t="shared" si="175"/>
      </c>
      <c r="CC45" s="25">
        <f t="shared" si="176"/>
      </c>
      <c r="CD45" s="25">
        <f t="shared" si="177"/>
      </c>
      <c r="CE45" s="25">
        <f t="shared" si="178"/>
      </c>
      <c r="CF45" s="25">
        <f t="shared" si="179"/>
      </c>
      <c r="CG45" s="25">
        <f t="shared" si="180"/>
      </c>
      <c r="CH45" s="25">
        <f t="shared" si="181"/>
      </c>
      <c r="CI45" s="25">
        <f t="shared" si="182"/>
      </c>
      <c r="CJ45" s="25">
        <f t="shared" si="183"/>
      </c>
      <c r="CK45" s="25">
        <f t="shared" si="184"/>
      </c>
      <c r="CL45" s="25">
        <f t="shared" si="185"/>
      </c>
      <c r="CM45" s="25">
        <f t="shared" si="186"/>
      </c>
      <c r="CN45" s="25">
        <f t="shared" si="187"/>
      </c>
      <c r="CO45" s="25">
        <f t="shared" si="188"/>
      </c>
      <c r="CP45" s="25">
        <f t="shared" si="189"/>
      </c>
      <c r="CQ45" s="25">
        <f t="shared" si="45"/>
      </c>
      <c r="CR45" s="25">
        <f t="shared" si="46"/>
      </c>
      <c r="CS45" s="25">
        <f t="shared" si="47"/>
      </c>
      <c r="CT45" s="25">
        <f t="shared" si="48"/>
      </c>
      <c r="CU45" s="25">
        <f t="shared" si="49"/>
      </c>
      <c r="CV45" s="25">
        <f t="shared" si="50"/>
      </c>
      <c r="CW45" s="25">
        <f t="shared" si="51"/>
      </c>
      <c r="CX45" s="25">
        <f t="shared" si="52"/>
      </c>
      <c r="CY45" s="25">
        <f t="shared" si="53"/>
      </c>
      <c r="CZ45" s="25">
        <f t="shared" si="54"/>
      </c>
      <c r="DA45" s="25">
        <f t="shared" si="55"/>
      </c>
      <c r="DB45" s="25">
        <f t="shared" si="56"/>
      </c>
      <c r="DC45" s="25">
        <f t="shared" si="57"/>
      </c>
      <c r="DD45" s="25">
        <f t="shared" si="58"/>
      </c>
      <c r="DE45" s="25">
        <f t="shared" si="59"/>
      </c>
      <c r="DF45" s="25">
        <f t="shared" si="60"/>
      </c>
      <c r="DG45" s="25">
        <f t="shared" si="61"/>
      </c>
      <c r="DH45" s="25">
        <f t="shared" si="62"/>
      </c>
      <c r="DI45" s="25">
        <f t="shared" si="63"/>
      </c>
      <c r="DJ45" s="25">
        <f t="shared" si="64"/>
      </c>
      <c r="DK45" s="25">
        <f t="shared" si="65"/>
      </c>
      <c r="DL45">
        <f t="shared" si="165"/>
      </c>
      <c r="DM45" t="str">
        <f t="shared" si="166"/>
        <v>34</v>
      </c>
      <c r="DN45">
        <f t="shared" si="167"/>
      </c>
      <c r="DO45" t="str">
        <f t="shared" si="168"/>
        <v>34</v>
      </c>
      <c r="DP45" s="25">
        <f t="shared" si="66"/>
      </c>
      <c r="DQ45" s="25">
        <f t="shared" si="67"/>
      </c>
      <c r="DR45" s="25">
        <f t="shared" si="68"/>
      </c>
      <c r="DS45" s="25">
        <f t="shared" si="69"/>
      </c>
      <c r="DT45" s="25">
        <f t="shared" si="70"/>
      </c>
      <c r="DU45" s="25">
        <f t="shared" si="71"/>
      </c>
      <c r="DV45" s="25">
        <f t="shared" si="72"/>
      </c>
      <c r="DW45" s="25">
        <f t="shared" si="73"/>
      </c>
      <c r="DX45" s="25">
        <f t="shared" si="74"/>
      </c>
      <c r="DY45" s="25">
        <f t="shared" si="75"/>
      </c>
      <c r="DZ45" s="25">
        <f t="shared" si="76"/>
      </c>
      <c r="EA45" s="25">
        <f t="shared" si="77"/>
      </c>
      <c r="EB45" s="25">
        <f t="shared" si="78"/>
      </c>
      <c r="EC45" s="25">
        <f t="shared" si="79"/>
      </c>
      <c r="ED45" s="25">
        <f t="shared" si="80"/>
      </c>
      <c r="EE45" s="25">
        <f t="shared" si="81"/>
      </c>
      <c r="EF45" s="25">
        <f t="shared" si="82"/>
      </c>
      <c r="EG45" s="25">
        <f t="shared" si="83"/>
      </c>
      <c r="EH45" s="25">
        <f t="shared" si="84"/>
      </c>
      <c r="EI45" s="25">
        <f t="shared" si="85"/>
      </c>
      <c r="EJ45" s="25">
        <f t="shared" si="86"/>
      </c>
      <c r="EK45" s="25">
        <f t="shared" si="87"/>
      </c>
      <c r="EL45" s="25">
        <f t="shared" si="88"/>
      </c>
      <c r="EM45" s="25">
        <f t="shared" si="89"/>
      </c>
      <c r="EN45" s="25">
        <f t="shared" si="90"/>
      </c>
      <c r="EO45" s="25">
        <f t="shared" si="91"/>
      </c>
      <c r="EP45" s="25">
        <f t="shared" si="92"/>
      </c>
      <c r="EQ45" s="25">
        <f t="shared" si="93"/>
      </c>
      <c r="ER45" s="25">
        <f t="shared" si="94"/>
      </c>
      <c r="ES45" s="25">
        <f t="shared" si="95"/>
      </c>
      <c r="ET45" s="25">
        <f t="shared" si="96"/>
      </c>
      <c r="EU45" s="25">
        <f t="shared" si="97"/>
      </c>
      <c r="EV45" s="25">
        <f t="shared" si="98"/>
      </c>
      <c r="EW45" s="25">
        <f t="shared" si="99"/>
      </c>
      <c r="EX45" s="25">
        <f t="shared" si="100"/>
      </c>
      <c r="EY45" s="25">
        <f t="shared" si="101"/>
      </c>
      <c r="EZ45" s="25">
        <f t="shared" si="102"/>
      </c>
      <c r="FA45" s="25">
        <f t="shared" si="103"/>
      </c>
      <c r="FB45" s="25">
        <f t="shared" si="104"/>
      </c>
      <c r="FC45" s="25">
        <f t="shared" si="105"/>
      </c>
      <c r="FD45" s="25">
        <f t="shared" si="106"/>
      </c>
      <c r="FE45" s="25">
        <f t="shared" si="107"/>
      </c>
      <c r="FF45" s="25">
        <f t="shared" si="108"/>
      </c>
      <c r="FG45" s="25">
        <f t="shared" si="109"/>
      </c>
      <c r="FH45" s="25">
        <f t="shared" si="110"/>
      </c>
      <c r="FI45" s="25">
        <f t="shared" si="111"/>
      </c>
      <c r="FJ45" s="25">
        <f t="shared" si="112"/>
      </c>
      <c r="FK45" s="25">
        <f t="shared" si="113"/>
      </c>
      <c r="FL45" s="25">
        <f t="shared" si="114"/>
      </c>
      <c r="FM45" s="25">
        <f t="shared" si="115"/>
      </c>
      <c r="FN45" s="25">
        <f t="shared" si="116"/>
      </c>
      <c r="FO45" s="25">
        <f t="shared" si="117"/>
      </c>
      <c r="FP45" s="25">
        <f t="shared" si="118"/>
      </c>
      <c r="FQ45" s="25">
        <f t="shared" si="119"/>
      </c>
      <c r="FR45" s="25">
        <f t="shared" si="120"/>
        <v>34</v>
      </c>
      <c r="FS45" s="25">
        <f t="shared" si="121"/>
      </c>
      <c r="FT45" s="25">
        <f t="shared" si="122"/>
      </c>
      <c r="FU45" s="25">
        <f t="shared" si="123"/>
      </c>
      <c r="FV45" s="25">
        <f t="shared" si="124"/>
      </c>
      <c r="FW45" s="25">
        <f t="shared" si="125"/>
      </c>
      <c r="FX45" s="25">
        <f t="shared" si="126"/>
      </c>
      <c r="FY45" s="25">
        <f t="shared" si="127"/>
      </c>
      <c r="FZ45" s="25">
        <f t="shared" si="128"/>
      </c>
      <c r="GA45" s="25">
        <f t="shared" si="129"/>
      </c>
      <c r="GB45" s="25">
        <f t="shared" si="130"/>
      </c>
      <c r="GC45" s="25">
        <f t="shared" si="131"/>
      </c>
      <c r="GD45" s="25">
        <f t="shared" si="132"/>
      </c>
      <c r="GE45" s="25">
        <f t="shared" si="133"/>
      </c>
      <c r="GF45" s="25">
        <f t="shared" si="134"/>
      </c>
      <c r="GG45" s="25">
        <f t="shared" si="135"/>
      </c>
      <c r="GH45" s="25">
        <f t="shared" si="136"/>
      </c>
      <c r="GI45" s="25">
        <f t="shared" si="137"/>
      </c>
      <c r="GJ45" s="25">
        <f t="shared" si="138"/>
      </c>
      <c r="GK45" s="25">
        <f t="shared" si="139"/>
      </c>
      <c r="GL45" s="25">
        <f t="shared" si="140"/>
      </c>
      <c r="GM45" s="25">
        <f t="shared" si="141"/>
      </c>
      <c r="GN45" s="25">
        <f t="shared" si="142"/>
      </c>
      <c r="GO45" s="25">
        <f t="shared" si="143"/>
      </c>
      <c r="GP45" s="25">
        <f t="shared" si="144"/>
      </c>
      <c r="GQ45" s="25">
        <f t="shared" si="145"/>
      </c>
      <c r="GR45" s="25">
        <f t="shared" si="146"/>
      </c>
      <c r="GS45" s="25">
        <f t="shared" si="147"/>
      </c>
      <c r="GT45" s="25">
        <f t="shared" si="148"/>
      </c>
      <c r="GU45" s="25">
        <f t="shared" si="149"/>
      </c>
      <c r="GV45" s="25">
        <f t="shared" si="150"/>
      </c>
      <c r="GW45" s="25">
        <f t="shared" si="151"/>
      </c>
      <c r="GX45" s="25">
        <f t="shared" si="152"/>
      </c>
      <c r="GY45" s="25">
        <f t="shared" si="153"/>
      </c>
      <c r="GZ45" s="25">
        <f t="shared" si="154"/>
      </c>
      <c r="HA45" s="25">
        <f t="shared" si="155"/>
      </c>
      <c r="HB45" s="25">
        <f t="shared" si="156"/>
      </c>
      <c r="HC45">
        <f t="shared" si="157"/>
      </c>
      <c r="HD45">
        <f t="shared" si="158"/>
      </c>
      <c r="HE45" t="str">
        <f t="shared" si="159"/>
        <v>34</v>
      </c>
      <c r="HF45">
        <f t="shared" si="160"/>
      </c>
      <c r="HG45" t="str">
        <f t="shared" si="190"/>
        <v>34</v>
      </c>
    </row>
    <row r="46" spans="1:215" ht="22.5" customHeight="1">
      <c r="A46" s="99">
        <f t="shared" si="191"/>
        <v>22282</v>
      </c>
      <c r="B46" s="100">
        <f t="shared" si="191"/>
        <v>22282</v>
      </c>
      <c r="C46" s="101">
        <v>35</v>
      </c>
      <c r="D46" s="102" t="str">
        <f t="shared" si="163"/>
        <v>35</v>
      </c>
      <c r="E46" s="180"/>
      <c r="F46" s="181"/>
      <c r="G46" s="182"/>
      <c r="H46" s="128"/>
      <c r="I46" s="180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60"/>
      <c r="AE46" s="117" t="str">
        <f t="shared" si="164"/>
        <v>&lt;国民年金保険料納付開始&gt;</v>
      </c>
      <c r="AF46" s="18"/>
      <c r="AG46" s="19">
        <f t="shared" si="0"/>
      </c>
      <c r="AH46" s="19">
        <f t="shared" si="1"/>
      </c>
      <c r="AI46" s="19">
        <f t="shared" si="2"/>
      </c>
      <c r="AJ46" s="19">
        <f t="shared" si="3"/>
      </c>
      <c r="AK46" s="19">
        <f t="shared" si="4"/>
      </c>
      <c r="AL46" s="19">
        <f t="shared" si="5"/>
      </c>
      <c r="AM46" s="19">
        <f t="shared" si="6"/>
      </c>
      <c r="AN46" s="19">
        <f t="shared" si="7"/>
      </c>
      <c r="AO46" s="20" t="str">
        <f t="shared" si="8"/>
        <v>&lt;国民年金保険料納付開始&gt;</v>
      </c>
      <c r="AP46" s="20">
        <f t="shared" si="9"/>
      </c>
      <c r="AQ46" s="20">
        <f t="shared" si="10"/>
      </c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>
        <f t="shared" si="192"/>
      </c>
      <c r="BJ46" s="25">
        <f t="shared" si="193"/>
      </c>
      <c r="BK46" s="25">
        <f t="shared" si="194"/>
      </c>
      <c r="BL46" s="25">
        <f t="shared" si="14"/>
      </c>
      <c r="BM46" s="25">
        <f t="shared" si="15"/>
      </c>
      <c r="BN46" s="25">
        <f t="shared" si="16"/>
      </c>
      <c r="BO46" s="25">
        <f t="shared" si="17"/>
      </c>
      <c r="BP46" s="25">
        <f t="shared" si="18"/>
      </c>
      <c r="BQ46" s="25">
        <f t="shared" si="19"/>
      </c>
      <c r="BR46" s="25">
        <f t="shared" si="20"/>
      </c>
      <c r="BS46" s="25">
        <f t="shared" si="21"/>
      </c>
      <c r="BT46" s="25">
        <f t="shared" si="22"/>
      </c>
      <c r="BU46" s="27">
        <f t="shared" si="23"/>
      </c>
      <c r="BV46" s="25">
        <f t="shared" si="169"/>
      </c>
      <c r="BW46" s="25">
        <f t="shared" si="170"/>
      </c>
      <c r="BX46" s="25">
        <f t="shared" si="171"/>
      </c>
      <c r="BY46" s="25">
        <f t="shared" si="172"/>
      </c>
      <c r="BZ46" s="25">
        <f t="shared" si="173"/>
      </c>
      <c r="CA46" s="25">
        <f t="shared" si="174"/>
      </c>
      <c r="CB46" s="25" t="str">
        <f t="shared" si="175"/>
        <v>35</v>
      </c>
      <c r="CC46" s="25">
        <f t="shared" si="176"/>
      </c>
      <c r="CD46" s="25">
        <f t="shared" si="177"/>
      </c>
      <c r="CE46" s="25">
        <f t="shared" si="178"/>
      </c>
      <c r="CF46" s="25">
        <f t="shared" si="179"/>
      </c>
      <c r="CG46" s="25">
        <f t="shared" si="180"/>
      </c>
      <c r="CH46" s="25">
        <f t="shared" si="181"/>
      </c>
      <c r="CI46" s="25">
        <f t="shared" si="182"/>
      </c>
      <c r="CJ46" s="25">
        <f t="shared" si="183"/>
      </c>
      <c r="CK46" s="25">
        <f t="shared" si="184"/>
      </c>
      <c r="CL46" s="25">
        <f t="shared" si="185"/>
      </c>
      <c r="CM46" s="25">
        <f t="shared" si="186"/>
      </c>
      <c r="CN46" s="25">
        <f t="shared" si="187"/>
      </c>
      <c r="CO46" s="25">
        <f t="shared" si="188"/>
      </c>
      <c r="CP46" s="25">
        <f t="shared" si="189"/>
      </c>
      <c r="CQ46" s="25">
        <f t="shared" si="45"/>
      </c>
      <c r="CR46" s="25">
        <f t="shared" si="46"/>
      </c>
      <c r="CS46" s="25">
        <f t="shared" si="47"/>
      </c>
      <c r="CT46" s="25">
        <f t="shared" si="48"/>
      </c>
      <c r="CU46" s="25">
        <f t="shared" si="49"/>
      </c>
      <c r="CV46" s="25">
        <f t="shared" si="50"/>
      </c>
      <c r="CW46" s="25">
        <f t="shared" si="51"/>
      </c>
      <c r="CX46" s="25">
        <f t="shared" si="52"/>
      </c>
      <c r="CY46" s="25">
        <f t="shared" si="53"/>
      </c>
      <c r="CZ46" s="25">
        <f t="shared" si="54"/>
      </c>
      <c r="DA46" s="25">
        <f t="shared" si="55"/>
      </c>
      <c r="DB46" s="25">
        <f t="shared" si="56"/>
      </c>
      <c r="DC46" s="25">
        <f t="shared" si="57"/>
      </c>
      <c r="DD46" s="25">
        <f t="shared" si="58"/>
      </c>
      <c r="DE46" s="25">
        <f t="shared" si="59"/>
      </c>
      <c r="DF46" s="25">
        <f t="shared" si="60"/>
      </c>
      <c r="DG46" s="25">
        <f t="shared" si="61"/>
      </c>
      <c r="DH46" s="25">
        <f t="shared" si="62"/>
      </c>
      <c r="DI46" s="25">
        <f t="shared" si="63"/>
      </c>
      <c r="DJ46" s="25">
        <f t="shared" si="64"/>
      </c>
      <c r="DK46" s="25">
        <f t="shared" si="65"/>
      </c>
      <c r="DL46">
        <f t="shared" si="165"/>
      </c>
      <c r="DM46" t="str">
        <f t="shared" si="166"/>
        <v>35</v>
      </c>
      <c r="DN46">
        <f t="shared" si="167"/>
      </c>
      <c r="DO46" t="str">
        <f t="shared" si="168"/>
        <v>35</v>
      </c>
      <c r="DP46" s="25">
        <f t="shared" si="66"/>
      </c>
      <c r="DQ46" s="25">
        <f t="shared" si="67"/>
      </c>
      <c r="DR46" s="25">
        <f t="shared" si="68"/>
      </c>
      <c r="DS46" s="25">
        <f t="shared" si="69"/>
      </c>
      <c r="DT46" s="25">
        <f t="shared" si="70"/>
      </c>
      <c r="DU46" s="25">
        <f t="shared" si="71"/>
      </c>
      <c r="DV46" s="25">
        <f t="shared" si="72"/>
      </c>
      <c r="DW46" s="25">
        <f t="shared" si="73"/>
      </c>
      <c r="DX46" s="25">
        <f t="shared" si="74"/>
      </c>
      <c r="DY46" s="25">
        <f t="shared" si="75"/>
      </c>
      <c r="DZ46" s="25">
        <f t="shared" si="76"/>
      </c>
      <c r="EA46" s="25">
        <f t="shared" si="77"/>
      </c>
      <c r="EB46" s="25">
        <f t="shared" si="78"/>
      </c>
      <c r="EC46" s="25">
        <f t="shared" si="79"/>
      </c>
      <c r="ED46" s="25">
        <f t="shared" si="80"/>
      </c>
      <c r="EE46" s="25">
        <f t="shared" si="81"/>
      </c>
      <c r="EF46" s="25">
        <f t="shared" si="82"/>
      </c>
      <c r="EG46" s="25">
        <f t="shared" si="83"/>
      </c>
      <c r="EH46" s="25">
        <f t="shared" si="84"/>
      </c>
      <c r="EI46" s="25">
        <f t="shared" si="85"/>
      </c>
      <c r="EJ46" s="25">
        <f t="shared" si="86"/>
      </c>
      <c r="EK46" s="25">
        <f t="shared" si="87"/>
      </c>
      <c r="EL46" s="25">
        <f t="shared" si="88"/>
      </c>
      <c r="EM46" s="25">
        <f t="shared" si="89"/>
      </c>
      <c r="EN46" s="25">
        <f t="shared" si="90"/>
      </c>
      <c r="EO46" s="25">
        <f t="shared" si="91"/>
      </c>
      <c r="EP46" s="25">
        <f t="shared" si="92"/>
      </c>
      <c r="EQ46" s="25">
        <f t="shared" si="93"/>
      </c>
      <c r="ER46" s="25">
        <f t="shared" si="94"/>
      </c>
      <c r="ES46" s="25">
        <f t="shared" si="95"/>
      </c>
      <c r="ET46" s="25">
        <f t="shared" si="96"/>
      </c>
      <c r="EU46" s="25">
        <f t="shared" si="97"/>
      </c>
      <c r="EV46" s="25">
        <f t="shared" si="98"/>
      </c>
      <c r="EW46" s="25">
        <f t="shared" si="99"/>
      </c>
      <c r="EX46" s="25">
        <f t="shared" si="100"/>
      </c>
      <c r="EY46" s="25">
        <f t="shared" si="101"/>
      </c>
      <c r="EZ46" s="25">
        <f t="shared" si="102"/>
      </c>
      <c r="FA46" s="25">
        <f t="shared" si="103"/>
      </c>
      <c r="FB46" s="25">
        <f t="shared" si="104"/>
      </c>
      <c r="FC46" s="25">
        <f t="shared" si="105"/>
      </c>
      <c r="FD46" s="25">
        <f t="shared" si="106"/>
      </c>
      <c r="FE46" s="25">
        <f t="shared" si="107"/>
      </c>
      <c r="FF46" s="25">
        <f t="shared" si="108"/>
      </c>
      <c r="FG46" s="25">
        <f t="shared" si="109"/>
      </c>
      <c r="FH46" s="25">
        <f t="shared" si="110"/>
      </c>
      <c r="FI46" s="25">
        <f t="shared" si="111"/>
      </c>
      <c r="FJ46" s="25">
        <f t="shared" si="112"/>
      </c>
      <c r="FK46" s="25">
        <f t="shared" si="113"/>
      </c>
      <c r="FL46" s="25">
        <f t="shared" si="114"/>
      </c>
      <c r="FM46" s="25">
        <f t="shared" si="115"/>
      </c>
      <c r="FN46" s="25">
        <f t="shared" si="116"/>
      </c>
      <c r="FO46" s="25">
        <f t="shared" si="117"/>
      </c>
      <c r="FP46" s="25">
        <f t="shared" si="118"/>
      </c>
      <c r="FQ46" s="25">
        <f t="shared" si="119"/>
      </c>
      <c r="FR46" s="25">
        <f t="shared" si="120"/>
      </c>
      <c r="FS46" s="25">
        <f t="shared" si="121"/>
        <v>35</v>
      </c>
      <c r="FT46" s="25">
        <f t="shared" si="122"/>
      </c>
      <c r="FU46" s="25">
        <f t="shared" si="123"/>
      </c>
      <c r="FV46" s="25">
        <f t="shared" si="124"/>
      </c>
      <c r="FW46" s="25">
        <f t="shared" si="125"/>
      </c>
      <c r="FX46" s="25">
        <f t="shared" si="126"/>
      </c>
      <c r="FY46" s="25">
        <f t="shared" si="127"/>
      </c>
      <c r="FZ46" s="25">
        <f t="shared" si="128"/>
      </c>
      <c r="GA46" s="25">
        <f t="shared" si="129"/>
      </c>
      <c r="GB46" s="25">
        <f t="shared" si="130"/>
      </c>
      <c r="GC46" s="25">
        <f t="shared" si="131"/>
      </c>
      <c r="GD46" s="25">
        <f t="shared" si="132"/>
      </c>
      <c r="GE46" s="25">
        <f t="shared" si="133"/>
      </c>
      <c r="GF46" s="25">
        <f t="shared" si="134"/>
      </c>
      <c r="GG46" s="25">
        <f t="shared" si="135"/>
      </c>
      <c r="GH46" s="25">
        <f t="shared" si="136"/>
      </c>
      <c r="GI46" s="25">
        <f t="shared" si="137"/>
      </c>
      <c r="GJ46" s="25">
        <f t="shared" si="138"/>
      </c>
      <c r="GK46" s="25">
        <f t="shared" si="139"/>
      </c>
      <c r="GL46" s="25">
        <f t="shared" si="140"/>
      </c>
      <c r="GM46" s="25">
        <f t="shared" si="141"/>
      </c>
      <c r="GN46" s="25">
        <f t="shared" si="142"/>
      </c>
      <c r="GO46" s="25">
        <f t="shared" si="143"/>
      </c>
      <c r="GP46" s="25">
        <f t="shared" si="144"/>
      </c>
      <c r="GQ46" s="25">
        <f t="shared" si="145"/>
      </c>
      <c r="GR46" s="25">
        <f t="shared" si="146"/>
      </c>
      <c r="GS46" s="25">
        <f t="shared" si="147"/>
      </c>
      <c r="GT46" s="25">
        <f t="shared" si="148"/>
      </c>
      <c r="GU46" s="25">
        <f t="shared" si="149"/>
      </c>
      <c r="GV46" s="25">
        <f t="shared" si="150"/>
      </c>
      <c r="GW46" s="25">
        <f t="shared" si="151"/>
      </c>
      <c r="GX46" s="25">
        <f t="shared" si="152"/>
      </c>
      <c r="GY46" s="25">
        <f t="shared" si="153"/>
      </c>
      <c r="GZ46" s="25">
        <f t="shared" si="154"/>
      </c>
      <c r="HA46" s="25">
        <f t="shared" si="155"/>
      </c>
      <c r="HB46" s="25">
        <f t="shared" si="156"/>
      </c>
      <c r="HC46">
        <f t="shared" si="157"/>
      </c>
      <c r="HD46">
        <f t="shared" si="158"/>
      </c>
      <c r="HE46" t="str">
        <f t="shared" si="159"/>
        <v>35</v>
      </c>
      <c r="HF46">
        <f t="shared" si="160"/>
      </c>
      <c r="HG46" t="str">
        <f t="shared" si="190"/>
        <v>35</v>
      </c>
    </row>
    <row r="47" spans="1:215" ht="22.5" customHeight="1">
      <c r="A47" s="103">
        <f t="shared" si="191"/>
        <v>22647</v>
      </c>
      <c r="B47" s="104">
        <f t="shared" si="191"/>
        <v>22647</v>
      </c>
      <c r="C47" s="105">
        <v>36</v>
      </c>
      <c r="D47" s="106" t="str">
        <f t="shared" si="163"/>
        <v>36</v>
      </c>
      <c r="E47" s="169"/>
      <c r="F47" s="170"/>
      <c r="G47" s="171"/>
      <c r="H47" s="129"/>
      <c r="I47" s="169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84"/>
      <c r="AE47" s="118">
        <f t="shared" si="164"/>
      </c>
      <c r="AF47" s="18">
        <v>1</v>
      </c>
      <c r="AG47" s="19">
        <f t="shared" si="0"/>
      </c>
      <c r="AH47" s="19">
        <f t="shared" si="1"/>
      </c>
      <c r="AI47" s="19">
        <f t="shared" si="2"/>
      </c>
      <c r="AJ47" s="19">
        <f t="shared" si="3"/>
      </c>
      <c r="AK47" s="19">
        <f t="shared" si="4"/>
      </c>
      <c r="AL47" s="19">
        <f t="shared" si="5"/>
      </c>
      <c r="AM47" s="19">
        <f t="shared" si="6"/>
      </c>
      <c r="AN47" s="19">
        <f t="shared" si="7"/>
      </c>
      <c r="AO47" s="20">
        <f t="shared" si="8"/>
      </c>
      <c r="AP47" s="20">
        <f t="shared" si="9"/>
      </c>
      <c r="AQ47" s="20">
        <f t="shared" si="10"/>
      </c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>
        <f t="shared" si="192"/>
      </c>
      <c r="BJ47" s="25">
        <f t="shared" si="193"/>
      </c>
      <c r="BK47" s="25">
        <f t="shared" si="194"/>
      </c>
      <c r="BL47" s="25">
        <f t="shared" si="14"/>
      </c>
      <c r="BM47" s="25">
        <f t="shared" si="15"/>
      </c>
      <c r="BN47" s="25">
        <f t="shared" si="16"/>
      </c>
      <c r="BO47" s="25">
        <f t="shared" si="17"/>
      </c>
      <c r="BP47" s="25">
        <f t="shared" si="18"/>
      </c>
      <c r="BQ47" s="25">
        <f t="shared" si="19"/>
      </c>
      <c r="BR47" s="25">
        <f t="shared" si="20"/>
      </c>
      <c r="BS47" s="25">
        <f t="shared" si="21"/>
      </c>
      <c r="BT47" s="25">
        <f t="shared" si="22"/>
      </c>
      <c r="BU47" s="27">
        <f t="shared" si="23"/>
      </c>
      <c r="BV47" s="25">
        <f t="shared" si="169"/>
      </c>
      <c r="BW47" s="25">
        <f t="shared" si="170"/>
      </c>
      <c r="BX47" s="25">
        <f t="shared" si="171"/>
      </c>
      <c r="BY47" s="25">
        <f t="shared" si="172"/>
      </c>
      <c r="BZ47" s="25">
        <f t="shared" si="173"/>
      </c>
      <c r="CA47" s="25">
        <f t="shared" si="174"/>
      </c>
      <c r="CB47" s="25">
        <f t="shared" si="175"/>
      </c>
      <c r="CC47" s="25" t="str">
        <f t="shared" si="176"/>
        <v>36</v>
      </c>
      <c r="CD47" s="25">
        <f t="shared" si="177"/>
      </c>
      <c r="CE47" s="25">
        <f t="shared" si="178"/>
      </c>
      <c r="CF47" s="25">
        <f t="shared" si="179"/>
      </c>
      <c r="CG47" s="25">
        <f t="shared" si="180"/>
      </c>
      <c r="CH47" s="25">
        <f t="shared" si="181"/>
      </c>
      <c r="CI47" s="25">
        <f t="shared" si="182"/>
      </c>
      <c r="CJ47" s="25">
        <f t="shared" si="183"/>
      </c>
      <c r="CK47" s="25">
        <f t="shared" si="184"/>
      </c>
      <c r="CL47" s="25">
        <f t="shared" si="185"/>
      </c>
      <c r="CM47" s="25">
        <f t="shared" si="186"/>
      </c>
      <c r="CN47" s="25">
        <f t="shared" si="187"/>
      </c>
      <c r="CO47" s="25">
        <f t="shared" si="188"/>
      </c>
      <c r="CP47" s="25">
        <f t="shared" si="189"/>
      </c>
      <c r="CQ47" s="25">
        <f t="shared" si="45"/>
      </c>
      <c r="CR47" s="25">
        <f t="shared" si="46"/>
      </c>
      <c r="CS47" s="25">
        <f t="shared" si="47"/>
      </c>
      <c r="CT47" s="25">
        <f t="shared" si="48"/>
      </c>
      <c r="CU47" s="25">
        <f t="shared" si="49"/>
      </c>
      <c r="CV47" s="25">
        <f t="shared" si="50"/>
      </c>
      <c r="CW47" s="25">
        <f t="shared" si="51"/>
      </c>
      <c r="CX47" s="25">
        <f t="shared" si="52"/>
      </c>
      <c r="CY47" s="25">
        <f t="shared" si="53"/>
      </c>
      <c r="CZ47" s="25">
        <f t="shared" si="54"/>
      </c>
      <c r="DA47" s="25">
        <f t="shared" si="55"/>
      </c>
      <c r="DB47" s="25">
        <f t="shared" si="56"/>
      </c>
      <c r="DC47" s="25">
        <f t="shared" si="57"/>
      </c>
      <c r="DD47" s="25">
        <f t="shared" si="58"/>
      </c>
      <c r="DE47" s="25">
        <f t="shared" si="59"/>
      </c>
      <c r="DF47" s="25">
        <f t="shared" si="60"/>
      </c>
      <c r="DG47" s="25">
        <f t="shared" si="61"/>
      </c>
      <c r="DH47" s="25">
        <f t="shared" si="62"/>
      </c>
      <c r="DI47" s="25">
        <f t="shared" si="63"/>
      </c>
      <c r="DJ47" s="25">
        <f t="shared" si="64"/>
      </c>
      <c r="DK47" s="25">
        <f t="shared" si="65"/>
      </c>
      <c r="DL47">
        <f t="shared" si="165"/>
      </c>
      <c r="DM47" t="str">
        <f t="shared" si="166"/>
        <v>36</v>
      </c>
      <c r="DN47">
        <f t="shared" si="167"/>
      </c>
      <c r="DO47" t="str">
        <f t="shared" si="168"/>
        <v>36</v>
      </c>
      <c r="DP47" s="25">
        <f t="shared" si="66"/>
      </c>
      <c r="DQ47" s="25">
        <f t="shared" si="67"/>
      </c>
      <c r="DR47" s="25">
        <f t="shared" si="68"/>
      </c>
      <c r="DS47" s="25">
        <f t="shared" si="69"/>
      </c>
      <c r="DT47" s="25">
        <f t="shared" si="70"/>
      </c>
      <c r="DU47" s="25">
        <f t="shared" si="71"/>
      </c>
      <c r="DV47" s="25">
        <f t="shared" si="72"/>
      </c>
      <c r="DW47" s="25">
        <f t="shared" si="73"/>
      </c>
      <c r="DX47" s="25">
        <f t="shared" si="74"/>
      </c>
      <c r="DY47" s="25">
        <f t="shared" si="75"/>
      </c>
      <c r="DZ47" s="25">
        <f t="shared" si="76"/>
      </c>
      <c r="EA47" s="25">
        <f t="shared" si="77"/>
      </c>
      <c r="EB47" s="25">
        <f t="shared" si="78"/>
      </c>
      <c r="EC47" s="25">
        <f t="shared" si="79"/>
      </c>
      <c r="ED47" s="25">
        <f t="shared" si="80"/>
      </c>
      <c r="EE47" s="25">
        <f t="shared" si="81"/>
      </c>
      <c r="EF47" s="25">
        <f t="shared" si="82"/>
      </c>
      <c r="EG47" s="25">
        <f t="shared" si="83"/>
      </c>
      <c r="EH47" s="25">
        <f t="shared" si="84"/>
      </c>
      <c r="EI47" s="25">
        <f t="shared" si="85"/>
      </c>
      <c r="EJ47" s="25">
        <f t="shared" si="86"/>
      </c>
      <c r="EK47" s="25">
        <f t="shared" si="87"/>
      </c>
      <c r="EL47" s="25">
        <f t="shared" si="88"/>
      </c>
      <c r="EM47" s="25">
        <f t="shared" si="89"/>
      </c>
      <c r="EN47" s="25">
        <f t="shared" si="90"/>
      </c>
      <c r="EO47" s="25">
        <f t="shared" si="91"/>
      </c>
      <c r="EP47" s="25">
        <f t="shared" si="92"/>
      </c>
      <c r="EQ47" s="25">
        <f t="shared" si="93"/>
      </c>
      <c r="ER47" s="25">
        <f t="shared" si="94"/>
      </c>
      <c r="ES47" s="25">
        <f t="shared" si="95"/>
      </c>
      <c r="ET47" s="25">
        <f t="shared" si="96"/>
      </c>
      <c r="EU47" s="25">
        <f t="shared" si="97"/>
      </c>
      <c r="EV47" s="25">
        <f t="shared" si="98"/>
      </c>
      <c r="EW47" s="25">
        <f t="shared" si="99"/>
      </c>
      <c r="EX47" s="25">
        <f t="shared" si="100"/>
      </c>
      <c r="EY47" s="25">
        <f t="shared" si="101"/>
      </c>
      <c r="EZ47" s="25">
        <f t="shared" si="102"/>
      </c>
      <c r="FA47" s="25">
        <f t="shared" si="103"/>
      </c>
      <c r="FB47" s="25">
        <f t="shared" si="104"/>
      </c>
      <c r="FC47" s="25">
        <f t="shared" si="105"/>
      </c>
      <c r="FD47" s="25">
        <f t="shared" si="106"/>
      </c>
      <c r="FE47" s="25">
        <f t="shared" si="107"/>
      </c>
      <c r="FF47" s="25">
        <f t="shared" si="108"/>
      </c>
      <c r="FG47" s="25">
        <f t="shared" si="109"/>
      </c>
      <c r="FH47" s="25">
        <f t="shared" si="110"/>
      </c>
      <c r="FI47" s="25">
        <f t="shared" si="111"/>
      </c>
      <c r="FJ47" s="25">
        <f t="shared" si="112"/>
      </c>
      <c r="FK47" s="25">
        <f t="shared" si="113"/>
      </c>
      <c r="FL47" s="25">
        <f t="shared" si="114"/>
      </c>
      <c r="FM47" s="25">
        <f t="shared" si="115"/>
      </c>
      <c r="FN47" s="25">
        <f t="shared" si="116"/>
      </c>
      <c r="FO47" s="25">
        <f t="shared" si="117"/>
      </c>
      <c r="FP47" s="25">
        <f t="shared" si="118"/>
      </c>
      <c r="FQ47" s="25">
        <f t="shared" si="119"/>
      </c>
      <c r="FR47" s="25">
        <f t="shared" si="120"/>
      </c>
      <c r="FS47" s="25">
        <f t="shared" si="121"/>
      </c>
      <c r="FT47" s="25">
        <f t="shared" si="122"/>
        <v>36</v>
      </c>
      <c r="FU47" s="25">
        <f t="shared" si="123"/>
      </c>
      <c r="FV47" s="25">
        <f t="shared" si="124"/>
      </c>
      <c r="FW47" s="25">
        <f t="shared" si="125"/>
      </c>
      <c r="FX47" s="25">
        <f t="shared" si="126"/>
      </c>
      <c r="FY47" s="25">
        <f t="shared" si="127"/>
      </c>
      <c r="FZ47" s="25">
        <f t="shared" si="128"/>
      </c>
      <c r="GA47" s="25">
        <f t="shared" si="129"/>
      </c>
      <c r="GB47" s="25">
        <f t="shared" si="130"/>
      </c>
      <c r="GC47" s="25">
        <f t="shared" si="131"/>
      </c>
      <c r="GD47" s="25">
        <f t="shared" si="132"/>
      </c>
      <c r="GE47" s="25">
        <f t="shared" si="133"/>
      </c>
      <c r="GF47" s="25">
        <f t="shared" si="134"/>
      </c>
      <c r="GG47" s="25">
        <f t="shared" si="135"/>
      </c>
      <c r="GH47" s="25">
        <f t="shared" si="136"/>
      </c>
      <c r="GI47" s="25">
        <f t="shared" si="137"/>
      </c>
      <c r="GJ47" s="25">
        <f t="shared" si="138"/>
      </c>
      <c r="GK47" s="25">
        <f t="shared" si="139"/>
      </c>
      <c r="GL47" s="25">
        <f t="shared" si="140"/>
      </c>
      <c r="GM47" s="25">
        <f t="shared" si="141"/>
      </c>
      <c r="GN47" s="25">
        <f t="shared" si="142"/>
      </c>
      <c r="GO47" s="25">
        <f t="shared" si="143"/>
      </c>
      <c r="GP47" s="25">
        <f t="shared" si="144"/>
      </c>
      <c r="GQ47" s="25">
        <f t="shared" si="145"/>
      </c>
      <c r="GR47" s="25">
        <f t="shared" si="146"/>
      </c>
      <c r="GS47" s="25">
        <f t="shared" si="147"/>
      </c>
      <c r="GT47" s="25">
        <f t="shared" si="148"/>
      </c>
      <c r="GU47" s="25">
        <f t="shared" si="149"/>
      </c>
      <c r="GV47" s="25">
        <f t="shared" si="150"/>
      </c>
      <c r="GW47" s="25">
        <f t="shared" si="151"/>
      </c>
      <c r="GX47" s="25">
        <f t="shared" si="152"/>
      </c>
      <c r="GY47" s="25">
        <f t="shared" si="153"/>
      </c>
      <c r="GZ47" s="25">
        <f t="shared" si="154"/>
      </c>
      <c r="HA47" s="25">
        <f t="shared" si="155"/>
      </c>
      <c r="HB47" s="25">
        <f t="shared" si="156"/>
      </c>
      <c r="HC47">
        <f t="shared" si="157"/>
      </c>
      <c r="HD47">
        <f t="shared" si="158"/>
      </c>
      <c r="HE47" t="str">
        <f t="shared" si="159"/>
        <v>36</v>
      </c>
      <c r="HF47">
        <f t="shared" si="160"/>
      </c>
      <c r="HG47" t="str">
        <f t="shared" si="190"/>
        <v>36</v>
      </c>
    </row>
    <row r="48" spans="1:215" ht="22.5" customHeight="1">
      <c r="A48" s="99">
        <f t="shared" si="191"/>
        <v>23012</v>
      </c>
      <c r="B48" s="100">
        <f t="shared" si="191"/>
        <v>23012</v>
      </c>
      <c r="C48" s="101">
        <v>37</v>
      </c>
      <c r="D48" s="102" t="str">
        <f t="shared" si="163"/>
        <v>37</v>
      </c>
      <c r="E48" s="180"/>
      <c r="F48" s="181"/>
      <c r="G48" s="182"/>
      <c r="H48" s="128"/>
      <c r="I48" s="180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60"/>
      <c r="AE48" s="117">
        <f t="shared" si="164"/>
      </c>
      <c r="AF48" s="18"/>
      <c r="AG48" s="19">
        <f t="shared" si="0"/>
      </c>
      <c r="AH48" s="19">
        <f t="shared" si="1"/>
      </c>
      <c r="AI48" s="19">
        <f t="shared" si="2"/>
      </c>
      <c r="AJ48" s="19">
        <f t="shared" si="3"/>
      </c>
      <c r="AK48" s="19">
        <f t="shared" si="4"/>
      </c>
      <c r="AL48" s="19">
        <f t="shared" si="5"/>
      </c>
      <c r="AM48" s="19">
        <f t="shared" si="6"/>
      </c>
      <c r="AN48" s="19">
        <f t="shared" si="7"/>
      </c>
      <c r="AO48" s="20">
        <f t="shared" si="8"/>
      </c>
      <c r="AP48" s="20">
        <f t="shared" si="9"/>
      </c>
      <c r="AQ48" s="20">
        <f t="shared" si="10"/>
      </c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>
        <f t="shared" si="192"/>
      </c>
      <c r="BJ48" s="25">
        <f t="shared" si="193"/>
      </c>
      <c r="BK48" s="25">
        <f t="shared" si="194"/>
      </c>
      <c r="BL48" s="25">
        <f t="shared" si="14"/>
      </c>
      <c r="BM48" s="25">
        <f t="shared" si="15"/>
      </c>
      <c r="BN48" s="25">
        <f t="shared" si="16"/>
      </c>
      <c r="BO48" s="25">
        <f t="shared" si="17"/>
      </c>
      <c r="BP48" s="25">
        <f t="shared" si="18"/>
      </c>
      <c r="BQ48" s="25">
        <f t="shared" si="19"/>
      </c>
      <c r="BR48" s="25">
        <f t="shared" si="20"/>
      </c>
      <c r="BS48" s="25">
        <f t="shared" si="21"/>
      </c>
      <c r="BT48" s="25">
        <f t="shared" si="22"/>
      </c>
      <c r="BU48" s="27">
        <f t="shared" si="23"/>
      </c>
      <c r="BV48" s="25">
        <f t="shared" si="169"/>
      </c>
      <c r="BW48" s="25">
        <f t="shared" si="170"/>
      </c>
      <c r="BX48" s="25">
        <f t="shared" si="171"/>
      </c>
      <c r="BY48" s="25">
        <f t="shared" si="172"/>
      </c>
      <c r="BZ48" s="25">
        <f t="shared" si="173"/>
      </c>
      <c r="CA48" s="25">
        <f t="shared" si="174"/>
      </c>
      <c r="CB48" s="25">
        <f t="shared" si="175"/>
      </c>
      <c r="CC48" s="25">
        <f t="shared" si="176"/>
      </c>
      <c r="CD48" s="25" t="str">
        <f t="shared" si="177"/>
        <v>37</v>
      </c>
      <c r="CE48" s="25">
        <f t="shared" si="178"/>
      </c>
      <c r="CF48" s="25">
        <f t="shared" si="179"/>
      </c>
      <c r="CG48" s="25">
        <f t="shared" si="180"/>
      </c>
      <c r="CH48" s="25">
        <f t="shared" si="181"/>
      </c>
      <c r="CI48" s="25">
        <f t="shared" si="182"/>
      </c>
      <c r="CJ48" s="25">
        <f t="shared" si="183"/>
      </c>
      <c r="CK48" s="25">
        <f t="shared" si="184"/>
      </c>
      <c r="CL48" s="25">
        <f t="shared" si="185"/>
      </c>
      <c r="CM48" s="25">
        <f t="shared" si="186"/>
      </c>
      <c r="CN48" s="25">
        <f t="shared" si="187"/>
      </c>
      <c r="CO48" s="25">
        <f t="shared" si="188"/>
      </c>
      <c r="CP48" s="25">
        <f t="shared" si="189"/>
      </c>
      <c r="CQ48" s="25">
        <f t="shared" si="45"/>
      </c>
      <c r="CR48" s="25">
        <f t="shared" si="46"/>
      </c>
      <c r="CS48" s="25">
        <f t="shared" si="47"/>
      </c>
      <c r="CT48" s="25">
        <f t="shared" si="48"/>
      </c>
      <c r="CU48" s="25">
        <f t="shared" si="49"/>
      </c>
      <c r="CV48" s="25">
        <f t="shared" si="50"/>
      </c>
      <c r="CW48" s="25">
        <f t="shared" si="51"/>
      </c>
      <c r="CX48" s="25">
        <f t="shared" si="52"/>
      </c>
      <c r="CY48" s="25">
        <f t="shared" si="53"/>
      </c>
      <c r="CZ48" s="25">
        <f t="shared" si="54"/>
      </c>
      <c r="DA48" s="25">
        <f t="shared" si="55"/>
      </c>
      <c r="DB48" s="25">
        <f t="shared" si="56"/>
      </c>
      <c r="DC48" s="25">
        <f t="shared" si="57"/>
      </c>
      <c r="DD48" s="25">
        <f t="shared" si="58"/>
      </c>
      <c r="DE48" s="25">
        <f t="shared" si="59"/>
      </c>
      <c r="DF48" s="25">
        <f t="shared" si="60"/>
      </c>
      <c r="DG48" s="25">
        <f t="shared" si="61"/>
      </c>
      <c r="DH48" s="25">
        <f t="shared" si="62"/>
      </c>
      <c r="DI48" s="25">
        <f t="shared" si="63"/>
      </c>
      <c r="DJ48" s="25">
        <f t="shared" si="64"/>
      </c>
      <c r="DK48" s="25">
        <f t="shared" si="65"/>
      </c>
      <c r="DL48">
        <f t="shared" si="165"/>
      </c>
      <c r="DM48" t="str">
        <f t="shared" si="166"/>
        <v>37</v>
      </c>
      <c r="DN48">
        <f t="shared" si="167"/>
      </c>
      <c r="DO48" t="str">
        <f t="shared" si="168"/>
        <v>37</v>
      </c>
      <c r="DP48" s="25">
        <f t="shared" si="66"/>
      </c>
      <c r="DQ48" s="25">
        <f t="shared" si="67"/>
      </c>
      <c r="DR48" s="25">
        <f t="shared" si="68"/>
      </c>
      <c r="DS48" s="25">
        <f t="shared" si="69"/>
      </c>
      <c r="DT48" s="25">
        <f t="shared" si="70"/>
      </c>
      <c r="DU48" s="25">
        <f t="shared" si="71"/>
      </c>
      <c r="DV48" s="25">
        <f t="shared" si="72"/>
      </c>
      <c r="DW48" s="25">
        <f t="shared" si="73"/>
      </c>
      <c r="DX48" s="25">
        <f t="shared" si="74"/>
      </c>
      <c r="DY48" s="25">
        <f t="shared" si="75"/>
      </c>
      <c r="DZ48" s="25">
        <f t="shared" si="76"/>
      </c>
      <c r="EA48" s="25">
        <f t="shared" si="77"/>
      </c>
      <c r="EB48" s="25">
        <f t="shared" si="78"/>
      </c>
      <c r="EC48" s="25">
        <f t="shared" si="79"/>
      </c>
      <c r="ED48" s="25">
        <f t="shared" si="80"/>
      </c>
      <c r="EE48" s="25">
        <f t="shared" si="81"/>
      </c>
      <c r="EF48" s="25">
        <f t="shared" si="82"/>
      </c>
      <c r="EG48" s="25">
        <f t="shared" si="83"/>
      </c>
      <c r="EH48" s="25">
        <f t="shared" si="84"/>
      </c>
      <c r="EI48" s="25">
        <f t="shared" si="85"/>
      </c>
      <c r="EJ48" s="25">
        <f t="shared" si="86"/>
      </c>
      <c r="EK48" s="25">
        <f t="shared" si="87"/>
      </c>
      <c r="EL48" s="25">
        <f t="shared" si="88"/>
      </c>
      <c r="EM48" s="25">
        <f t="shared" si="89"/>
      </c>
      <c r="EN48" s="25">
        <f t="shared" si="90"/>
      </c>
      <c r="EO48" s="25">
        <f t="shared" si="91"/>
      </c>
      <c r="EP48" s="25">
        <f t="shared" si="92"/>
      </c>
      <c r="EQ48" s="25">
        <f t="shared" si="93"/>
      </c>
      <c r="ER48" s="25">
        <f t="shared" si="94"/>
      </c>
      <c r="ES48" s="25">
        <f t="shared" si="95"/>
      </c>
      <c r="ET48" s="25">
        <f t="shared" si="96"/>
      </c>
      <c r="EU48" s="25">
        <f t="shared" si="97"/>
      </c>
      <c r="EV48" s="25">
        <f t="shared" si="98"/>
      </c>
      <c r="EW48" s="25">
        <f t="shared" si="99"/>
      </c>
      <c r="EX48" s="25">
        <f t="shared" si="100"/>
      </c>
      <c r="EY48" s="25">
        <f t="shared" si="101"/>
      </c>
      <c r="EZ48" s="25">
        <f t="shared" si="102"/>
      </c>
      <c r="FA48" s="25">
        <f t="shared" si="103"/>
      </c>
      <c r="FB48" s="25">
        <f t="shared" si="104"/>
      </c>
      <c r="FC48" s="25">
        <f t="shared" si="105"/>
      </c>
      <c r="FD48" s="25">
        <f t="shared" si="106"/>
      </c>
      <c r="FE48" s="25">
        <f t="shared" si="107"/>
      </c>
      <c r="FF48" s="25">
        <f t="shared" si="108"/>
      </c>
      <c r="FG48" s="25">
        <f t="shared" si="109"/>
      </c>
      <c r="FH48" s="25">
        <f t="shared" si="110"/>
      </c>
      <c r="FI48" s="25">
        <f t="shared" si="111"/>
      </c>
      <c r="FJ48" s="25">
        <f t="shared" si="112"/>
      </c>
      <c r="FK48" s="25">
        <f t="shared" si="113"/>
      </c>
      <c r="FL48" s="25">
        <f t="shared" si="114"/>
      </c>
      <c r="FM48" s="25">
        <f t="shared" si="115"/>
      </c>
      <c r="FN48" s="25">
        <f t="shared" si="116"/>
      </c>
      <c r="FO48" s="25">
        <f t="shared" si="117"/>
      </c>
      <c r="FP48" s="25">
        <f t="shared" si="118"/>
      </c>
      <c r="FQ48" s="25">
        <f t="shared" si="119"/>
      </c>
      <c r="FR48" s="25">
        <f t="shared" si="120"/>
      </c>
      <c r="FS48" s="25">
        <f t="shared" si="121"/>
      </c>
      <c r="FT48" s="25">
        <f t="shared" si="122"/>
      </c>
      <c r="FU48" s="25">
        <f t="shared" si="123"/>
        <v>37</v>
      </c>
      <c r="FV48" s="25">
        <f t="shared" si="124"/>
      </c>
      <c r="FW48" s="25">
        <f t="shared" si="125"/>
      </c>
      <c r="FX48" s="25">
        <f t="shared" si="126"/>
      </c>
      <c r="FY48" s="25">
        <f t="shared" si="127"/>
      </c>
      <c r="FZ48" s="25">
        <f t="shared" si="128"/>
      </c>
      <c r="GA48" s="25">
        <f t="shared" si="129"/>
      </c>
      <c r="GB48" s="25">
        <f t="shared" si="130"/>
      </c>
      <c r="GC48" s="25">
        <f t="shared" si="131"/>
      </c>
      <c r="GD48" s="25">
        <f t="shared" si="132"/>
      </c>
      <c r="GE48" s="25">
        <f t="shared" si="133"/>
      </c>
      <c r="GF48" s="25">
        <f t="shared" si="134"/>
      </c>
      <c r="GG48" s="25">
        <f t="shared" si="135"/>
      </c>
      <c r="GH48" s="25">
        <f t="shared" si="136"/>
      </c>
      <c r="GI48" s="25">
        <f t="shared" si="137"/>
      </c>
      <c r="GJ48" s="25">
        <f t="shared" si="138"/>
      </c>
      <c r="GK48" s="25">
        <f t="shared" si="139"/>
      </c>
      <c r="GL48" s="25">
        <f t="shared" si="140"/>
      </c>
      <c r="GM48" s="25">
        <f t="shared" si="141"/>
      </c>
      <c r="GN48" s="25">
        <f t="shared" si="142"/>
      </c>
      <c r="GO48" s="25">
        <f t="shared" si="143"/>
      </c>
      <c r="GP48" s="25">
        <f t="shared" si="144"/>
      </c>
      <c r="GQ48" s="25">
        <f t="shared" si="145"/>
      </c>
      <c r="GR48" s="25">
        <f t="shared" si="146"/>
      </c>
      <c r="GS48" s="25">
        <f t="shared" si="147"/>
      </c>
      <c r="GT48" s="25">
        <f t="shared" si="148"/>
      </c>
      <c r="GU48" s="25">
        <f t="shared" si="149"/>
      </c>
      <c r="GV48" s="25">
        <f t="shared" si="150"/>
      </c>
      <c r="GW48" s="25">
        <f t="shared" si="151"/>
      </c>
      <c r="GX48" s="25">
        <f t="shared" si="152"/>
      </c>
      <c r="GY48" s="25">
        <f t="shared" si="153"/>
      </c>
      <c r="GZ48" s="25">
        <f t="shared" si="154"/>
      </c>
      <c r="HA48" s="25">
        <f t="shared" si="155"/>
      </c>
      <c r="HB48" s="25">
        <f t="shared" si="156"/>
      </c>
      <c r="HC48">
        <f t="shared" si="157"/>
      </c>
      <c r="HD48">
        <f t="shared" si="158"/>
      </c>
      <c r="HE48" t="str">
        <f t="shared" si="159"/>
        <v>37</v>
      </c>
      <c r="HF48">
        <f t="shared" si="160"/>
      </c>
      <c r="HG48" t="str">
        <f t="shared" si="190"/>
        <v>37</v>
      </c>
    </row>
    <row r="49" spans="1:215" ht="22.5" customHeight="1">
      <c r="A49" s="103">
        <f t="shared" si="191"/>
        <v>23377</v>
      </c>
      <c r="B49" s="104">
        <f t="shared" si="191"/>
        <v>23377</v>
      </c>
      <c r="C49" s="105">
        <v>38</v>
      </c>
      <c r="D49" s="106" t="str">
        <f t="shared" si="163"/>
        <v>38</v>
      </c>
      <c r="E49" s="169"/>
      <c r="F49" s="170"/>
      <c r="G49" s="171"/>
      <c r="H49" s="129"/>
      <c r="I49" s="169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56"/>
      <c r="AE49" s="118">
        <f t="shared" si="164"/>
      </c>
      <c r="AF49" s="18">
        <v>1</v>
      </c>
      <c r="AG49" s="19">
        <f t="shared" si="0"/>
      </c>
      <c r="AH49" s="19">
        <f t="shared" si="1"/>
      </c>
      <c r="AI49" s="19">
        <f t="shared" si="2"/>
      </c>
      <c r="AJ49" s="19">
        <f t="shared" si="3"/>
      </c>
      <c r="AK49" s="19">
        <f t="shared" si="4"/>
      </c>
      <c r="AL49" s="19">
        <f t="shared" si="5"/>
      </c>
      <c r="AM49" s="19">
        <f t="shared" si="6"/>
      </c>
      <c r="AN49" s="19">
        <f t="shared" si="7"/>
      </c>
      <c r="AO49" s="20">
        <f t="shared" si="8"/>
      </c>
      <c r="AP49" s="20">
        <f t="shared" si="9"/>
      </c>
      <c r="AQ49" s="20">
        <f t="shared" si="10"/>
      </c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>
        <f t="shared" si="192"/>
      </c>
      <c r="BJ49" s="25">
        <f t="shared" si="193"/>
      </c>
      <c r="BK49" s="25">
        <f t="shared" si="194"/>
      </c>
      <c r="BL49" s="25">
        <f t="shared" si="14"/>
      </c>
      <c r="BM49" s="25">
        <f t="shared" si="15"/>
      </c>
      <c r="BN49" s="25">
        <f t="shared" si="16"/>
      </c>
      <c r="BO49" s="25">
        <f t="shared" si="17"/>
      </c>
      <c r="BP49" s="25">
        <f t="shared" si="18"/>
      </c>
      <c r="BQ49" s="25">
        <f t="shared" si="19"/>
      </c>
      <c r="BR49" s="25">
        <f t="shared" si="20"/>
      </c>
      <c r="BS49" s="25">
        <f t="shared" si="21"/>
      </c>
      <c r="BT49" s="25">
        <f t="shared" si="22"/>
      </c>
      <c r="BU49" s="27">
        <f t="shared" si="23"/>
      </c>
      <c r="BV49" s="25">
        <f t="shared" si="169"/>
      </c>
      <c r="BW49" s="25">
        <f t="shared" si="170"/>
      </c>
      <c r="BX49" s="25">
        <f t="shared" si="171"/>
      </c>
      <c r="BY49" s="25">
        <f t="shared" si="172"/>
      </c>
      <c r="BZ49" s="25">
        <f t="shared" si="173"/>
      </c>
      <c r="CA49" s="25">
        <f t="shared" si="174"/>
      </c>
      <c r="CB49" s="25">
        <f t="shared" si="175"/>
      </c>
      <c r="CC49" s="25">
        <f t="shared" si="176"/>
      </c>
      <c r="CD49" s="25">
        <f t="shared" si="177"/>
      </c>
      <c r="CE49" s="25" t="str">
        <f t="shared" si="178"/>
        <v>38</v>
      </c>
      <c r="CF49" s="25">
        <f t="shared" si="179"/>
      </c>
      <c r="CG49" s="25">
        <f t="shared" si="180"/>
      </c>
      <c r="CH49" s="25">
        <f t="shared" si="181"/>
      </c>
      <c r="CI49" s="25">
        <f t="shared" si="182"/>
      </c>
      <c r="CJ49" s="25">
        <f t="shared" si="183"/>
      </c>
      <c r="CK49" s="25">
        <f t="shared" si="184"/>
      </c>
      <c r="CL49" s="25">
        <f t="shared" si="185"/>
      </c>
      <c r="CM49" s="25">
        <f t="shared" si="186"/>
      </c>
      <c r="CN49" s="25">
        <f t="shared" si="187"/>
      </c>
      <c r="CO49" s="25">
        <f t="shared" si="188"/>
      </c>
      <c r="CP49" s="25">
        <f t="shared" si="189"/>
      </c>
      <c r="CQ49" s="25">
        <f t="shared" si="45"/>
      </c>
      <c r="CR49" s="25">
        <f t="shared" si="46"/>
      </c>
      <c r="CS49" s="25">
        <f t="shared" si="47"/>
      </c>
      <c r="CT49" s="25">
        <f t="shared" si="48"/>
      </c>
      <c r="CU49" s="25">
        <f t="shared" si="49"/>
      </c>
      <c r="CV49" s="25">
        <f t="shared" si="50"/>
      </c>
      <c r="CW49" s="25">
        <f t="shared" si="51"/>
      </c>
      <c r="CX49" s="25">
        <f t="shared" si="52"/>
      </c>
      <c r="CY49" s="25">
        <f t="shared" si="53"/>
      </c>
      <c r="CZ49" s="25">
        <f t="shared" si="54"/>
      </c>
      <c r="DA49" s="25">
        <f t="shared" si="55"/>
      </c>
      <c r="DB49" s="25">
        <f t="shared" si="56"/>
      </c>
      <c r="DC49" s="25">
        <f t="shared" si="57"/>
      </c>
      <c r="DD49" s="25">
        <f t="shared" si="58"/>
      </c>
      <c r="DE49" s="25">
        <f t="shared" si="59"/>
      </c>
      <c r="DF49" s="25">
        <f t="shared" si="60"/>
      </c>
      <c r="DG49" s="25">
        <f t="shared" si="61"/>
      </c>
      <c r="DH49" s="25">
        <f t="shared" si="62"/>
      </c>
      <c r="DI49" s="25">
        <f t="shared" si="63"/>
      </c>
      <c r="DJ49" s="25">
        <f t="shared" si="64"/>
      </c>
      <c r="DK49" s="25">
        <f t="shared" si="65"/>
      </c>
      <c r="DL49">
        <f t="shared" si="165"/>
      </c>
      <c r="DM49" t="str">
        <f t="shared" si="166"/>
        <v>38</v>
      </c>
      <c r="DN49">
        <f t="shared" si="167"/>
      </c>
      <c r="DO49" t="str">
        <f t="shared" si="168"/>
        <v>38</v>
      </c>
      <c r="DP49" s="25">
        <f t="shared" si="66"/>
      </c>
      <c r="DQ49" s="25">
        <f t="shared" si="67"/>
      </c>
      <c r="DR49" s="25">
        <f t="shared" si="68"/>
      </c>
      <c r="DS49" s="25">
        <f t="shared" si="69"/>
      </c>
      <c r="DT49" s="25">
        <f t="shared" si="70"/>
      </c>
      <c r="DU49" s="25">
        <f t="shared" si="71"/>
      </c>
      <c r="DV49" s="25">
        <f t="shared" si="72"/>
      </c>
      <c r="DW49" s="25">
        <f t="shared" si="73"/>
      </c>
      <c r="DX49" s="25">
        <f t="shared" si="74"/>
      </c>
      <c r="DY49" s="25">
        <f t="shared" si="75"/>
      </c>
      <c r="DZ49" s="25">
        <f t="shared" si="76"/>
      </c>
      <c r="EA49" s="25">
        <f t="shared" si="77"/>
      </c>
      <c r="EB49" s="25">
        <f t="shared" si="78"/>
      </c>
      <c r="EC49" s="25">
        <f t="shared" si="79"/>
      </c>
      <c r="ED49" s="25">
        <f t="shared" si="80"/>
      </c>
      <c r="EE49" s="25">
        <f t="shared" si="81"/>
      </c>
      <c r="EF49" s="25">
        <f t="shared" si="82"/>
      </c>
      <c r="EG49" s="25">
        <f t="shared" si="83"/>
      </c>
      <c r="EH49" s="25">
        <f t="shared" si="84"/>
      </c>
      <c r="EI49" s="25">
        <f t="shared" si="85"/>
      </c>
      <c r="EJ49" s="25">
        <f t="shared" si="86"/>
      </c>
      <c r="EK49" s="25">
        <f t="shared" si="87"/>
      </c>
      <c r="EL49" s="25">
        <f t="shared" si="88"/>
      </c>
      <c r="EM49" s="25">
        <f t="shared" si="89"/>
      </c>
      <c r="EN49" s="25">
        <f t="shared" si="90"/>
      </c>
      <c r="EO49" s="25">
        <f t="shared" si="91"/>
      </c>
      <c r="EP49" s="25">
        <f t="shared" si="92"/>
      </c>
      <c r="EQ49" s="25">
        <f t="shared" si="93"/>
      </c>
      <c r="ER49" s="25">
        <f t="shared" si="94"/>
      </c>
      <c r="ES49" s="25">
        <f t="shared" si="95"/>
      </c>
      <c r="ET49" s="25">
        <f t="shared" si="96"/>
      </c>
      <c r="EU49" s="25">
        <f t="shared" si="97"/>
      </c>
      <c r="EV49" s="25">
        <f t="shared" si="98"/>
      </c>
      <c r="EW49" s="25">
        <f t="shared" si="99"/>
      </c>
      <c r="EX49" s="25">
        <f t="shared" si="100"/>
      </c>
      <c r="EY49" s="25">
        <f t="shared" si="101"/>
      </c>
      <c r="EZ49" s="25">
        <f t="shared" si="102"/>
      </c>
      <c r="FA49" s="25">
        <f t="shared" si="103"/>
      </c>
      <c r="FB49" s="25">
        <f t="shared" si="104"/>
      </c>
      <c r="FC49" s="25">
        <f t="shared" si="105"/>
      </c>
      <c r="FD49" s="25">
        <f t="shared" si="106"/>
      </c>
      <c r="FE49" s="25">
        <f t="shared" si="107"/>
      </c>
      <c r="FF49" s="25">
        <f t="shared" si="108"/>
      </c>
      <c r="FG49" s="25">
        <f t="shared" si="109"/>
      </c>
      <c r="FH49" s="25">
        <f t="shared" si="110"/>
      </c>
      <c r="FI49" s="25">
        <f t="shared" si="111"/>
      </c>
      <c r="FJ49" s="25">
        <f t="shared" si="112"/>
      </c>
      <c r="FK49" s="25">
        <f t="shared" si="113"/>
      </c>
      <c r="FL49" s="25">
        <f t="shared" si="114"/>
      </c>
      <c r="FM49" s="25">
        <f t="shared" si="115"/>
      </c>
      <c r="FN49" s="25">
        <f t="shared" si="116"/>
      </c>
      <c r="FO49" s="25">
        <f t="shared" si="117"/>
      </c>
      <c r="FP49" s="25">
        <f t="shared" si="118"/>
      </c>
      <c r="FQ49" s="25">
        <f t="shared" si="119"/>
      </c>
      <c r="FR49" s="25">
        <f t="shared" si="120"/>
      </c>
      <c r="FS49" s="25">
        <f t="shared" si="121"/>
      </c>
      <c r="FT49" s="25">
        <f t="shared" si="122"/>
      </c>
      <c r="FU49" s="25">
        <f t="shared" si="123"/>
      </c>
      <c r="FV49" s="25">
        <f t="shared" si="124"/>
        <v>38</v>
      </c>
      <c r="FW49" s="25">
        <f t="shared" si="125"/>
      </c>
      <c r="FX49" s="25">
        <f t="shared" si="126"/>
      </c>
      <c r="FY49" s="25">
        <f t="shared" si="127"/>
      </c>
      <c r="FZ49" s="25">
        <f t="shared" si="128"/>
      </c>
      <c r="GA49" s="25">
        <f t="shared" si="129"/>
      </c>
      <c r="GB49" s="25">
        <f t="shared" si="130"/>
      </c>
      <c r="GC49" s="25">
        <f t="shared" si="131"/>
      </c>
      <c r="GD49" s="25">
        <f t="shared" si="132"/>
      </c>
      <c r="GE49" s="25">
        <f t="shared" si="133"/>
      </c>
      <c r="GF49" s="25">
        <f t="shared" si="134"/>
      </c>
      <c r="GG49" s="25">
        <f t="shared" si="135"/>
      </c>
      <c r="GH49" s="25">
        <f t="shared" si="136"/>
      </c>
      <c r="GI49" s="25">
        <f t="shared" si="137"/>
      </c>
      <c r="GJ49" s="25">
        <f t="shared" si="138"/>
      </c>
      <c r="GK49" s="25">
        <f t="shared" si="139"/>
      </c>
      <c r="GL49" s="25">
        <f t="shared" si="140"/>
      </c>
      <c r="GM49" s="25">
        <f t="shared" si="141"/>
      </c>
      <c r="GN49" s="25">
        <f t="shared" si="142"/>
      </c>
      <c r="GO49" s="25">
        <f t="shared" si="143"/>
      </c>
      <c r="GP49" s="25">
        <f t="shared" si="144"/>
      </c>
      <c r="GQ49" s="25">
        <f t="shared" si="145"/>
      </c>
      <c r="GR49" s="25">
        <f t="shared" si="146"/>
      </c>
      <c r="GS49" s="25">
        <f t="shared" si="147"/>
      </c>
      <c r="GT49" s="25">
        <f t="shared" si="148"/>
      </c>
      <c r="GU49" s="25">
        <f t="shared" si="149"/>
      </c>
      <c r="GV49" s="25">
        <f t="shared" si="150"/>
      </c>
      <c r="GW49" s="25">
        <f t="shared" si="151"/>
      </c>
      <c r="GX49" s="25">
        <f t="shared" si="152"/>
      </c>
      <c r="GY49" s="25">
        <f t="shared" si="153"/>
      </c>
      <c r="GZ49" s="25">
        <f t="shared" si="154"/>
      </c>
      <c r="HA49" s="25">
        <f t="shared" si="155"/>
      </c>
      <c r="HB49" s="25">
        <f t="shared" si="156"/>
      </c>
      <c r="HC49">
        <f t="shared" si="157"/>
      </c>
      <c r="HD49">
        <f t="shared" si="158"/>
      </c>
      <c r="HE49" t="str">
        <f t="shared" si="159"/>
        <v>38</v>
      </c>
      <c r="HF49">
        <f t="shared" si="160"/>
      </c>
      <c r="HG49" t="str">
        <f t="shared" si="190"/>
        <v>38</v>
      </c>
    </row>
    <row r="50" spans="1:215" ht="22.5" customHeight="1" thickBot="1">
      <c r="A50" s="112">
        <f t="shared" si="191"/>
        <v>23743</v>
      </c>
      <c r="B50" s="113">
        <f t="shared" si="191"/>
        <v>23743</v>
      </c>
      <c r="C50" s="114">
        <v>39</v>
      </c>
      <c r="D50" s="115" t="str">
        <f t="shared" si="163"/>
        <v>39</v>
      </c>
      <c r="E50" s="172"/>
      <c r="F50" s="173"/>
      <c r="G50" s="174"/>
      <c r="H50" s="132"/>
      <c r="I50" s="172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49"/>
      <c r="AE50" s="120">
        <f t="shared" si="164"/>
      </c>
      <c r="AF50" s="18"/>
      <c r="AG50" s="19">
        <f t="shared" si="0"/>
      </c>
      <c r="AH50" s="19">
        <f t="shared" si="1"/>
      </c>
      <c r="AI50" s="19">
        <f t="shared" si="2"/>
      </c>
      <c r="AJ50" s="19">
        <f t="shared" si="3"/>
      </c>
      <c r="AK50" s="19">
        <f t="shared" si="4"/>
      </c>
      <c r="AL50" s="19">
        <f t="shared" si="5"/>
      </c>
      <c r="AM50" s="19">
        <f t="shared" si="6"/>
      </c>
      <c r="AN50" s="19">
        <f t="shared" si="7"/>
      </c>
      <c r="AO50" s="20">
        <f t="shared" si="8"/>
      </c>
      <c r="AP50" s="20">
        <f t="shared" si="9"/>
      </c>
      <c r="AQ50" s="20">
        <f t="shared" si="10"/>
      </c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>
        <f t="shared" si="192"/>
      </c>
      <c r="BJ50" s="25">
        <f t="shared" si="193"/>
      </c>
      <c r="BK50" s="25">
        <f t="shared" si="194"/>
      </c>
      <c r="BL50" s="25">
        <f t="shared" si="14"/>
      </c>
      <c r="BM50" s="25">
        <f t="shared" si="15"/>
      </c>
      <c r="BN50" s="25">
        <f t="shared" si="16"/>
      </c>
      <c r="BO50" s="25">
        <f t="shared" si="17"/>
      </c>
      <c r="BP50" s="25">
        <f t="shared" si="18"/>
      </c>
      <c r="BQ50" s="25">
        <f t="shared" si="19"/>
      </c>
      <c r="BR50" s="25">
        <f t="shared" si="20"/>
      </c>
      <c r="BS50" s="25">
        <f t="shared" si="21"/>
      </c>
      <c r="BT50" s="25">
        <f t="shared" si="22"/>
      </c>
      <c r="BU50" s="27">
        <f t="shared" si="23"/>
      </c>
      <c r="BV50" s="25">
        <f t="shared" si="169"/>
      </c>
      <c r="BW50" s="25">
        <f t="shared" si="170"/>
      </c>
      <c r="BX50" s="25">
        <f t="shared" si="171"/>
      </c>
      <c r="BY50" s="25">
        <f t="shared" si="172"/>
      </c>
      <c r="BZ50" s="25">
        <f t="shared" si="173"/>
      </c>
      <c r="CA50" s="25">
        <f t="shared" si="174"/>
      </c>
      <c r="CB50" s="25">
        <f t="shared" si="175"/>
      </c>
      <c r="CC50" s="25">
        <f t="shared" si="176"/>
      </c>
      <c r="CD50" s="25">
        <f t="shared" si="177"/>
      </c>
      <c r="CE50" s="25">
        <f t="shared" si="178"/>
      </c>
      <c r="CF50" s="25" t="str">
        <f t="shared" si="179"/>
        <v>39</v>
      </c>
      <c r="CG50" s="25">
        <f t="shared" si="180"/>
      </c>
      <c r="CH50" s="25">
        <f t="shared" si="181"/>
      </c>
      <c r="CI50" s="25">
        <f t="shared" si="182"/>
      </c>
      <c r="CJ50" s="25">
        <f t="shared" si="183"/>
      </c>
      <c r="CK50" s="25">
        <f t="shared" si="184"/>
      </c>
      <c r="CL50" s="25">
        <f t="shared" si="185"/>
      </c>
      <c r="CM50" s="25">
        <f t="shared" si="186"/>
      </c>
      <c r="CN50" s="25">
        <f t="shared" si="187"/>
      </c>
      <c r="CO50" s="25">
        <f t="shared" si="188"/>
      </c>
      <c r="CP50" s="25">
        <f t="shared" si="189"/>
      </c>
      <c r="CQ50" s="25">
        <f t="shared" si="45"/>
      </c>
      <c r="CR50" s="25">
        <f t="shared" si="46"/>
      </c>
      <c r="CS50" s="25">
        <f t="shared" si="47"/>
      </c>
      <c r="CT50" s="25">
        <f t="shared" si="48"/>
      </c>
      <c r="CU50" s="25">
        <f t="shared" si="49"/>
      </c>
      <c r="CV50" s="25">
        <f t="shared" si="50"/>
      </c>
      <c r="CW50" s="25">
        <f t="shared" si="51"/>
      </c>
      <c r="CX50" s="25">
        <f t="shared" si="52"/>
      </c>
      <c r="CY50" s="25">
        <f t="shared" si="53"/>
      </c>
      <c r="CZ50" s="25">
        <f t="shared" si="54"/>
      </c>
      <c r="DA50" s="25">
        <f t="shared" si="55"/>
      </c>
      <c r="DB50" s="25">
        <f t="shared" si="56"/>
      </c>
      <c r="DC50" s="25">
        <f t="shared" si="57"/>
      </c>
      <c r="DD50" s="25">
        <f t="shared" si="58"/>
      </c>
      <c r="DE50" s="25">
        <f t="shared" si="59"/>
      </c>
      <c r="DF50" s="25">
        <f t="shared" si="60"/>
      </c>
      <c r="DG50" s="25">
        <f t="shared" si="61"/>
      </c>
      <c r="DH50" s="25">
        <f t="shared" si="62"/>
      </c>
      <c r="DI50" s="25">
        <f t="shared" si="63"/>
      </c>
      <c r="DJ50" s="25">
        <f t="shared" si="64"/>
      </c>
      <c r="DK50" s="25">
        <f t="shared" si="65"/>
      </c>
      <c r="DL50">
        <f t="shared" si="165"/>
      </c>
      <c r="DM50" t="str">
        <f t="shared" si="166"/>
        <v>39</v>
      </c>
      <c r="DN50">
        <f t="shared" si="167"/>
      </c>
      <c r="DO50" t="str">
        <f t="shared" si="168"/>
        <v>39</v>
      </c>
      <c r="DP50" s="25">
        <f t="shared" si="66"/>
      </c>
      <c r="DQ50" s="25">
        <f t="shared" si="67"/>
      </c>
      <c r="DR50" s="25">
        <f t="shared" si="68"/>
      </c>
      <c r="DS50" s="25">
        <f t="shared" si="69"/>
      </c>
      <c r="DT50" s="25">
        <f t="shared" si="70"/>
      </c>
      <c r="DU50" s="25">
        <f t="shared" si="71"/>
      </c>
      <c r="DV50" s="25">
        <f t="shared" si="72"/>
      </c>
      <c r="DW50" s="25">
        <f t="shared" si="73"/>
      </c>
      <c r="DX50" s="25">
        <f t="shared" si="74"/>
      </c>
      <c r="DY50" s="25">
        <f t="shared" si="75"/>
      </c>
      <c r="DZ50" s="25">
        <f t="shared" si="76"/>
      </c>
      <c r="EA50" s="25">
        <f t="shared" si="77"/>
      </c>
      <c r="EB50" s="25">
        <f t="shared" si="78"/>
      </c>
      <c r="EC50" s="25">
        <f t="shared" si="79"/>
      </c>
      <c r="ED50" s="25">
        <f t="shared" si="80"/>
      </c>
      <c r="EE50" s="25">
        <f t="shared" si="81"/>
      </c>
      <c r="EF50" s="25">
        <f t="shared" si="82"/>
      </c>
      <c r="EG50" s="25">
        <f t="shared" si="83"/>
      </c>
      <c r="EH50" s="25">
        <f t="shared" si="84"/>
      </c>
      <c r="EI50" s="25">
        <f t="shared" si="85"/>
      </c>
      <c r="EJ50" s="25">
        <f t="shared" si="86"/>
      </c>
      <c r="EK50" s="25">
        <f t="shared" si="87"/>
      </c>
      <c r="EL50" s="25">
        <f t="shared" si="88"/>
      </c>
      <c r="EM50" s="25">
        <f t="shared" si="89"/>
      </c>
      <c r="EN50" s="25">
        <f t="shared" si="90"/>
      </c>
      <c r="EO50" s="25">
        <f t="shared" si="91"/>
      </c>
      <c r="EP50" s="25">
        <f t="shared" si="92"/>
      </c>
      <c r="EQ50" s="25">
        <f t="shared" si="93"/>
      </c>
      <c r="ER50" s="25">
        <f t="shared" si="94"/>
      </c>
      <c r="ES50" s="25">
        <f t="shared" si="95"/>
      </c>
      <c r="ET50" s="25">
        <f t="shared" si="96"/>
      </c>
      <c r="EU50" s="25">
        <f t="shared" si="97"/>
      </c>
      <c r="EV50" s="25">
        <f t="shared" si="98"/>
      </c>
      <c r="EW50" s="25">
        <f t="shared" si="99"/>
      </c>
      <c r="EX50" s="25">
        <f t="shared" si="100"/>
      </c>
      <c r="EY50" s="25">
        <f t="shared" si="101"/>
      </c>
      <c r="EZ50" s="25">
        <f t="shared" si="102"/>
      </c>
      <c r="FA50" s="25">
        <f t="shared" si="103"/>
      </c>
      <c r="FB50" s="25">
        <f t="shared" si="104"/>
      </c>
      <c r="FC50" s="25">
        <f t="shared" si="105"/>
      </c>
      <c r="FD50" s="25">
        <f t="shared" si="106"/>
      </c>
      <c r="FE50" s="25">
        <f t="shared" si="107"/>
      </c>
      <c r="FF50" s="25">
        <f t="shared" si="108"/>
      </c>
      <c r="FG50" s="25">
        <f t="shared" si="109"/>
      </c>
      <c r="FH50" s="25">
        <f t="shared" si="110"/>
      </c>
      <c r="FI50" s="25">
        <f t="shared" si="111"/>
      </c>
      <c r="FJ50" s="25">
        <f t="shared" si="112"/>
      </c>
      <c r="FK50" s="25">
        <f t="shared" si="113"/>
      </c>
      <c r="FL50" s="25">
        <f t="shared" si="114"/>
      </c>
      <c r="FM50" s="25">
        <f t="shared" si="115"/>
      </c>
      <c r="FN50" s="25">
        <f t="shared" si="116"/>
      </c>
      <c r="FO50" s="25">
        <f t="shared" si="117"/>
      </c>
      <c r="FP50" s="25">
        <f t="shared" si="118"/>
      </c>
      <c r="FQ50" s="25">
        <f t="shared" si="119"/>
      </c>
      <c r="FR50" s="25">
        <f t="shared" si="120"/>
      </c>
      <c r="FS50" s="25">
        <f t="shared" si="121"/>
      </c>
      <c r="FT50" s="25">
        <f t="shared" si="122"/>
      </c>
      <c r="FU50" s="25">
        <f t="shared" si="123"/>
      </c>
      <c r="FV50" s="25">
        <f t="shared" si="124"/>
      </c>
      <c r="FW50" s="25">
        <f t="shared" si="125"/>
        <v>39</v>
      </c>
      <c r="FX50" s="25">
        <f t="shared" si="126"/>
      </c>
      <c r="FY50" s="25">
        <f t="shared" si="127"/>
      </c>
      <c r="FZ50" s="25">
        <f t="shared" si="128"/>
      </c>
      <c r="GA50" s="25">
        <f t="shared" si="129"/>
      </c>
      <c r="GB50" s="25">
        <f t="shared" si="130"/>
      </c>
      <c r="GC50" s="25">
        <f t="shared" si="131"/>
      </c>
      <c r="GD50" s="25">
        <f t="shared" si="132"/>
      </c>
      <c r="GE50" s="25">
        <f t="shared" si="133"/>
      </c>
      <c r="GF50" s="25">
        <f t="shared" si="134"/>
      </c>
      <c r="GG50" s="25">
        <f t="shared" si="135"/>
      </c>
      <c r="GH50" s="25">
        <f t="shared" si="136"/>
      </c>
      <c r="GI50" s="25">
        <f t="shared" si="137"/>
      </c>
      <c r="GJ50" s="25">
        <f t="shared" si="138"/>
      </c>
      <c r="GK50" s="25">
        <f t="shared" si="139"/>
      </c>
      <c r="GL50" s="25">
        <f t="shared" si="140"/>
      </c>
      <c r="GM50" s="25">
        <f t="shared" si="141"/>
      </c>
      <c r="GN50" s="25">
        <f t="shared" si="142"/>
      </c>
      <c r="GO50" s="25">
        <f t="shared" si="143"/>
      </c>
      <c r="GP50" s="25">
        <f t="shared" si="144"/>
      </c>
      <c r="GQ50" s="25">
        <f t="shared" si="145"/>
      </c>
      <c r="GR50" s="25">
        <f t="shared" si="146"/>
      </c>
      <c r="GS50" s="25">
        <f t="shared" si="147"/>
      </c>
      <c r="GT50" s="25">
        <f t="shared" si="148"/>
      </c>
      <c r="GU50" s="25">
        <f t="shared" si="149"/>
      </c>
      <c r="GV50" s="25">
        <f t="shared" si="150"/>
      </c>
      <c r="GW50" s="25">
        <f t="shared" si="151"/>
      </c>
      <c r="GX50" s="25">
        <f t="shared" si="152"/>
      </c>
      <c r="GY50" s="25">
        <f t="shared" si="153"/>
      </c>
      <c r="GZ50" s="25">
        <f t="shared" si="154"/>
      </c>
      <c r="HA50" s="25">
        <f t="shared" si="155"/>
      </c>
      <c r="HB50" s="25">
        <f t="shared" si="156"/>
      </c>
      <c r="HC50">
        <f t="shared" si="157"/>
      </c>
      <c r="HD50">
        <f t="shared" si="158"/>
      </c>
      <c r="HE50" t="str">
        <f t="shared" si="159"/>
        <v>39</v>
      </c>
      <c r="HF50">
        <f t="shared" si="160"/>
      </c>
      <c r="HG50" t="str">
        <f t="shared" si="190"/>
        <v>39</v>
      </c>
    </row>
    <row r="51" spans="1:215" ht="22.5" customHeight="1" thickBot="1">
      <c r="A51" s="59" t="s">
        <v>9</v>
      </c>
      <c r="B51" s="31"/>
      <c r="C51" s="32"/>
      <c r="D51" s="33">
        <f t="shared" si="163"/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4"/>
      <c r="AE51" s="89">
        <f t="shared" si="164"/>
      </c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>
        <f t="shared" si="192"/>
      </c>
      <c r="BJ51" s="26">
        <f t="shared" si="193"/>
      </c>
      <c r="BK51" s="26">
        <f t="shared" si="194"/>
      </c>
      <c r="BL51" s="26">
        <f t="shared" si="14"/>
      </c>
      <c r="BM51" s="26">
        <f t="shared" si="15"/>
      </c>
      <c r="BN51" s="26">
        <f t="shared" si="16"/>
      </c>
      <c r="BO51" s="26">
        <f t="shared" si="17"/>
      </c>
      <c r="BP51" s="26">
        <f t="shared" si="18"/>
      </c>
      <c r="BQ51" s="26">
        <f t="shared" si="19"/>
      </c>
      <c r="BR51" s="26">
        <f t="shared" si="20"/>
      </c>
      <c r="BS51" s="26">
        <f t="shared" si="21"/>
      </c>
      <c r="BT51" s="26">
        <f t="shared" si="22"/>
      </c>
      <c r="BU51" s="26">
        <f t="shared" si="23"/>
      </c>
      <c r="BV51" s="25">
        <f t="shared" si="169"/>
      </c>
      <c r="BW51" s="25">
        <f t="shared" si="170"/>
      </c>
      <c r="BX51" s="25">
        <f t="shared" si="171"/>
      </c>
      <c r="BY51" s="25">
        <f t="shared" si="172"/>
      </c>
      <c r="BZ51" s="25">
        <f t="shared" si="173"/>
      </c>
      <c r="CA51" s="25">
        <f t="shared" si="174"/>
      </c>
      <c r="CB51" s="25">
        <f t="shared" si="175"/>
      </c>
      <c r="CC51" s="25">
        <f t="shared" si="176"/>
      </c>
      <c r="CD51" s="25">
        <f t="shared" si="177"/>
      </c>
      <c r="CE51" s="25">
        <f t="shared" si="178"/>
      </c>
      <c r="CF51" s="25">
        <f t="shared" si="179"/>
      </c>
      <c r="CG51" s="25">
        <f t="shared" si="180"/>
      </c>
      <c r="CH51" s="25">
        <f t="shared" si="181"/>
      </c>
      <c r="CI51" s="25">
        <f t="shared" si="182"/>
      </c>
      <c r="CJ51" s="25">
        <f t="shared" si="183"/>
      </c>
      <c r="CK51" s="25">
        <f t="shared" si="184"/>
      </c>
      <c r="CL51" s="25">
        <f t="shared" si="185"/>
      </c>
      <c r="CM51" s="25">
        <f t="shared" si="186"/>
      </c>
      <c r="CN51" s="25">
        <f t="shared" si="187"/>
      </c>
      <c r="CO51" s="25">
        <f t="shared" si="188"/>
      </c>
      <c r="CP51" s="25">
        <f t="shared" si="189"/>
      </c>
      <c r="CQ51" s="25">
        <f t="shared" si="45"/>
      </c>
      <c r="CR51" s="25">
        <f t="shared" si="46"/>
      </c>
      <c r="CS51" s="25">
        <f t="shared" si="47"/>
      </c>
      <c r="CT51" s="25">
        <f t="shared" si="48"/>
      </c>
      <c r="CU51" s="25">
        <f t="shared" si="49"/>
      </c>
      <c r="CV51" s="25">
        <f t="shared" si="50"/>
      </c>
      <c r="CW51" s="25">
        <f t="shared" si="51"/>
      </c>
      <c r="CX51" s="25">
        <f t="shared" si="52"/>
      </c>
      <c r="CY51" s="25">
        <f t="shared" si="53"/>
      </c>
      <c r="CZ51" s="25">
        <f t="shared" si="54"/>
      </c>
      <c r="DA51" s="25">
        <f t="shared" si="55"/>
      </c>
      <c r="DB51" s="25">
        <f t="shared" si="56"/>
      </c>
      <c r="DC51" s="25">
        <f t="shared" si="57"/>
      </c>
      <c r="DD51" s="25">
        <f t="shared" si="58"/>
      </c>
      <c r="DE51" s="25">
        <f t="shared" si="59"/>
      </c>
      <c r="DF51" s="25">
        <f t="shared" si="60"/>
      </c>
      <c r="DG51" s="25">
        <f t="shared" si="61"/>
      </c>
      <c r="DH51" s="25">
        <f t="shared" si="62"/>
      </c>
      <c r="DI51" s="25">
        <f t="shared" si="63"/>
      </c>
      <c r="DJ51" s="25">
        <f t="shared" si="64"/>
      </c>
      <c r="DK51" s="25">
        <f t="shared" si="65"/>
      </c>
      <c r="DL51">
        <f t="shared" si="165"/>
      </c>
      <c r="DM51">
        <f t="shared" si="166"/>
      </c>
      <c r="DN51">
        <f t="shared" si="167"/>
      </c>
      <c r="DO51">
        <f t="shared" si="168"/>
      </c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D51" s="28"/>
      <c r="HE51" s="28"/>
      <c r="HF51" s="28"/>
      <c r="HG51">
        <f t="shared" si="190"/>
      </c>
    </row>
    <row r="52" spans="1:215" ht="27" customHeight="1">
      <c r="A52" s="122">
        <f>DATE(YEAR(A50)+1,MONTH(A50),DAY(A50))</f>
        <v>24108</v>
      </c>
      <c r="B52" s="123">
        <f>DATE(YEAR(B50)+1,MONTH(B50),DAY(B50))</f>
        <v>24108</v>
      </c>
      <c r="C52" s="124">
        <v>40</v>
      </c>
      <c r="D52" s="125" t="str">
        <f t="shared" si="163"/>
        <v>40</v>
      </c>
      <c r="E52" s="176"/>
      <c r="F52" s="177"/>
      <c r="G52" s="178"/>
      <c r="H52" s="127"/>
      <c r="I52" s="176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9"/>
      <c r="AE52" s="121">
        <f t="shared" si="164"/>
      </c>
      <c r="AF52" s="18">
        <v>1</v>
      </c>
      <c r="AG52" s="19">
        <f aca="true" t="shared" si="195" ref="AG52:AG82">IF(YEAR($B52)=1970,"&lt;国民年金の特例納付実施①&gt;","")</f>
      </c>
      <c r="AH52" s="19">
        <f aca="true" t="shared" si="196" ref="AH52:AH82">IF(YEAR($B52)=1974,"&lt;国民年金の特例納付実施②&gt;","")</f>
      </c>
      <c r="AI52" s="19">
        <f aca="true" t="shared" si="197" ref="AI52:AI82">IF(YEAR($B52)=1978,"&lt;国民年金の特例納付実施③&gt;","")</f>
      </c>
      <c r="AJ52" s="19">
        <f aca="true" t="shared" si="198" ref="AJ52:AJ82">IF(YEAR($B52)=1986,"&lt;3号被保険者適用開始&gt;","")</f>
      </c>
      <c r="AK52" s="19">
        <f aca="true" t="shared" si="199" ref="AK52:AK82">IF(YEAR($B52)=1991,"&lt;学生の1号への強制加入開始&gt;","")</f>
      </c>
      <c r="AL52" s="19">
        <f aca="true" t="shared" si="200" ref="AL52:AL82">IF(YEAR($B52)=1995,"&lt;3号の特例届出開始&gt;","")</f>
      </c>
      <c r="AM52" s="19">
        <f aca="true" t="shared" si="201" ref="AM52:AM82">IF(YEAR($B52)=1997,"&lt;基礎年金番号導入&gt;","")</f>
      </c>
      <c r="AN52" s="19">
        <f aca="true" t="shared" si="202" ref="AN52:AN82">IF(YEAR($B52)=2005,"&lt;3号届出の2年超遡及開始&gt;","")</f>
      </c>
      <c r="AO52" s="20">
        <f aca="true" t="shared" si="203" ref="AO52:AO82">IF(YEAR($B52)=1961,"&lt;国民年金保険料納付開始&gt;","")</f>
      </c>
      <c r="AP52" s="20">
        <f aca="true" t="shared" si="204" ref="AP52:AP82">IF(YEAR($B52)=2002,"&lt;厚生年金適用年齢引上げ（65歳→70歳）&gt;","")</f>
      </c>
      <c r="AQ52" s="20">
        <f aca="true" t="shared" si="205" ref="AQ52:AQ82">IF(YEAR($B52)=2000,"&lt;学生納付特例開始&gt;","")</f>
      </c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>
        <f t="shared" si="192"/>
      </c>
      <c r="BJ52" s="25">
        <f t="shared" si="193"/>
      </c>
      <c r="BK52" s="25">
        <f t="shared" si="194"/>
      </c>
      <c r="BL52" s="25">
        <f t="shared" si="14"/>
      </c>
      <c r="BM52" s="25">
        <f t="shared" si="15"/>
      </c>
      <c r="BN52" s="25">
        <f t="shared" si="16"/>
      </c>
      <c r="BO52" s="25">
        <f t="shared" si="17"/>
      </c>
      <c r="BP52" s="25">
        <f t="shared" si="18"/>
      </c>
      <c r="BQ52" s="25">
        <f t="shared" si="19"/>
      </c>
      <c r="BR52" s="25">
        <f t="shared" si="20"/>
      </c>
      <c r="BS52" s="25">
        <f t="shared" si="21"/>
      </c>
      <c r="BT52" s="25">
        <f t="shared" si="22"/>
      </c>
      <c r="BU52" s="27">
        <f t="shared" si="23"/>
      </c>
      <c r="BV52" s="25">
        <f t="shared" si="169"/>
      </c>
      <c r="BW52" s="25">
        <f t="shared" si="170"/>
      </c>
      <c r="BX52" s="25">
        <f t="shared" si="171"/>
      </c>
      <c r="BY52" s="25">
        <f t="shared" si="172"/>
      </c>
      <c r="BZ52" s="25">
        <f t="shared" si="173"/>
      </c>
      <c r="CA52" s="25">
        <f t="shared" si="174"/>
      </c>
      <c r="CB52" s="25">
        <f t="shared" si="175"/>
      </c>
      <c r="CC52" s="25">
        <f t="shared" si="176"/>
      </c>
      <c r="CD52" s="25">
        <f t="shared" si="177"/>
      </c>
      <c r="CE52" s="25">
        <f t="shared" si="178"/>
      </c>
      <c r="CF52" s="25">
        <f t="shared" si="179"/>
      </c>
      <c r="CG52" s="25" t="str">
        <f t="shared" si="180"/>
        <v>40</v>
      </c>
      <c r="CH52" s="25">
        <f t="shared" si="181"/>
      </c>
      <c r="CI52" s="25">
        <f t="shared" si="182"/>
      </c>
      <c r="CJ52" s="25">
        <f t="shared" si="183"/>
      </c>
      <c r="CK52" s="25">
        <f t="shared" si="184"/>
      </c>
      <c r="CL52" s="25">
        <f t="shared" si="185"/>
      </c>
      <c r="CM52" s="25">
        <f t="shared" si="186"/>
      </c>
      <c r="CN52" s="25">
        <f t="shared" si="187"/>
      </c>
      <c r="CO52" s="25">
        <f t="shared" si="188"/>
      </c>
      <c r="CP52" s="25">
        <f t="shared" si="189"/>
      </c>
      <c r="CQ52" s="25">
        <f t="shared" si="45"/>
      </c>
      <c r="CR52" s="25">
        <f t="shared" si="46"/>
      </c>
      <c r="CS52" s="25">
        <f t="shared" si="47"/>
      </c>
      <c r="CT52" s="25">
        <f t="shared" si="48"/>
      </c>
      <c r="CU52" s="25">
        <f t="shared" si="49"/>
      </c>
      <c r="CV52" s="25">
        <f t="shared" si="50"/>
      </c>
      <c r="CW52" s="25">
        <f t="shared" si="51"/>
      </c>
      <c r="CX52" s="25">
        <f t="shared" si="52"/>
      </c>
      <c r="CY52" s="25">
        <f t="shared" si="53"/>
      </c>
      <c r="CZ52" s="25">
        <f t="shared" si="54"/>
      </c>
      <c r="DA52" s="25">
        <f t="shared" si="55"/>
      </c>
      <c r="DB52" s="25">
        <f t="shared" si="56"/>
      </c>
      <c r="DC52" s="25">
        <f t="shared" si="57"/>
      </c>
      <c r="DD52" s="25">
        <f t="shared" si="58"/>
      </c>
      <c r="DE52" s="25">
        <f t="shared" si="59"/>
      </c>
      <c r="DF52" s="25">
        <f t="shared" si="60"/>
      </c>
      <c r="DG52" s="25">
        <f t="shared" si="61"/>
      </c>
      <c r="DH52" s="25">
        <f t="shared" si="62"/>
      </c>
      <c r="DI52" s="25">
        <f t="shared" si="63"/>
      </c>
      <c r="DJ52" s="25">
        <f t="shared" si="64"/>
      </c>
      <c r="DK52" s="25">
        <f t="shared" si="65"/>
      </c>
      <c r="DL52">
        <f t="shared" si="165"/>
      </c>
      <c r="DM52" t="str">
        <f t="shared" si="166"/>
        <v>40</v>
      </c>
      <c r="DN52">
        <f t="shared" si="167"/>
      </c>
      <c r="DO52" t="str">
        <f t="shared" si="168"/>
        <v>40</v>
      </c>
      <c r="DP52" s="25">
        <f aca="true" t="shared" si="206" ref="DP52:DP82">IF($C52=DATEDIF($AF$9,$AF$7,"y")-20,$C52+(DATEDIF($AF$9,$AF$7,"y")),"")</f>
      </c>
      <c r="DQ52" s="25">
        <f aca="true" t="shared" si="207" ref="DQ52:DQ82">IF($C52=DATEDIF($AF$9,$AF$7,"y")-19,$C52+(DATEDIF($AF$9,$AF$7,"y")),"")</f>
      </c>
      <c r="DR52" s="25">
        <f aca="true" t="shared" si="208" ref="DR52:DR82">IF($C52=DATEDIF($AF$9,$AF$7,"y")-18,$C52+(DATEDIF($AF$9,$AF$7,"y")),"")</f>
      </c>
      <c r="DS52" s="25">
        <f aca="true" t="shared" si="209" ref="DS52:DS82">IF($C52=DATEDIF($AF$9,$AF$7,"y")-17,$C52+(DATEDIF($AF$9,$AF$7,"y")),"")</f>
      </c>
      <c r="DT52" s="25">
        <f aca="true" t="shared" si="210" ref="DT52:DT82">IF($C52=DATEDIF($AF$9,$AF$7,"y")-16,$C52+(DATEDIF($AF$9,$AF$7,"y")),"")</f>
      </c>
      <c r="DU52" s="25">
        <f aca="true" t="shared" si="211" ref="DU52:DU82">IF($C52=DATEDIF($AF$9,$AF$7,"y")-15,$C52+(DATEDIF($AF$9,$AF$7,"y")),"")</f>
      </c>
      <c r="DV52" s="25">
        <f aca="true" t="shared" si="212" ref="DV52:DV82">IF($C52=DATEDIF($AF$9,$AF$7,"y")-14,$C52+(DATEDIF($AF$9,$AF$7,"y")),"")</f>
      </c>
      <c r="DW52" s="25">
        <f aca="true" t="shared" si="213" ref="DW52:DW82">IF($C52=DATEDIF($AF$9,$AF$7,"y")-13,$C52+(DATEDIF($AF$9,$AF$7,"y")),"")</f>
      </c>
      <c r="DX52" s="25">
        <f aca="true" t="shared" si="214" ref="DX52:DX82">IF($C52=DATEDIF($AF$9,$AF$7,"y")-12,$C52+(DATEDIF($AF$9,$AF$7,"y")),"")</f>
      </c>
      <c r="DY52" s="25">
        <f aca="true" t="shared" si="215" ref="DY52:DY82">IF($C52=DATEDIF($AF$9,$AF$7,"y")-11,$C52+(DATEDIF($AF$9,$AF$7,"y")),"")</f>
      </c>
      <c r="DZ52" s="25">
        <f aca="true" t="shared" si="216" ref="DZ52:DZ82">IF($C52=DATEDIF($AF$9,$AF$7,"y")-10,$C52+(DATEDIF($AF$9,$AF$7,"y")),"")</f>
      </c>
      <c r="EA52" s="25">
        <f aca="true" t="shared" si="217" ref="EA52:EA82">IF($C52=DATEDIF($AF$9,$AF$7,"y")-9,$C52+(DATEDIF($AF$9,$AF$7,"y")),"")</f>
      </c>
      <c r="EB52" s="25">
        <f aca="true" t="shared" si="218" ref="EB52:EB82">IF($C52=DATEDIF($AF$9,$AF$7,"y")-8,$C52+(DATEDIF($AF$9,$AF$7,"y")),"")</f>
      </c>
      <c r="EC52" s="25">
        <f aca="true" t="shared" si="219" ref="EC52:EC82">IF($C52=DATEDIF($AF$9,$AF$7,"y")-7,$C52+(DATEDIF($AF$9,$AF$7,"y")),"")</f>
      </c>
      <c r="ED52" s="25">
        <f aca="true" t="shared" si="220" ref="ED52:ED82">IF($C52=DATEDIF($AF$9,$AF$7,"y")-6,$C52+(DATEDIF($AF$9,$AF$7,"y")),"")</f>
      </c>
      <c r="EE52" s="25">
        <f aca="true" t="shared" si="221" ref="EE52:EE82">IF($C52=DATEDIF($AF$9,$AF$7,"y")-5,$C52+(DATEDIF($AF$9,$AF$7,"y")),"")</f>
      </c>
      <c r="EF52" s="25">
        <f aca="true" t="shared" si="222" ref="EF52:EF82">IF($C52=DATEDIF($AF$9,$AF$7,"y")-4,$C52+(DATEDIF($AF$9,$AF$7,"y")),"")</f>
      </c>
      <c r="EG52" s="25">
        <f aca="true" t="shared" si="223" ref="EG52:EG82">IF($C52=DATEDIF($AF$9,$AF$7,"y")-3,$C52+(DATEDIF($AF$9,$AF$7,"y")),"")</f>
      </c>
      <c r="EH52" s="25">
        <f aca="true" t="shared" si="224" ref="EH52:EH82">IF($C52=DATEDIF($AF$9,$AF$7,"y")-2,$C52+(DATEDIF($AF$9,$AF$7,"y")),"")</f>
      </c>
      <c r="EI52" s="25">
        <f aca="true" t="shared" si="225" ref="EI52:EI82">IF($C52=DATEDIF($AF$9,$AF$7,"y")-1,$C52+(DATEDIF($AF$9,$AF$7,"y")),"")</f>
      </c>
      <c r="EJ52" s="25">
        <f aca="true" t="shared" si="226" ref="EJ52:EJ82">IF($C52=DATEDIF($AF$9,$AF$7,"y"),$C52+(DATEDIF($AF$9,$AF$7,"y")),"")</f>
      </c>
      <c r="EK52" s="25">
        <f aca="true" t="shared" si="227" ref="EK52:EK82">IF($C52=DATEDIF($AF$9,$AF$7,"y")+1,$C52+(DATEDIF($AF$9,$AF$7,"y")),"")</f>
      </c>
      <c r="EL52" s="25">
        <f aca="true" t="shared" si="228" ref="EL52:EL82">IF($C52=DATEDIF($AF$9,$AF$7,"y")+2,$C52+(DATEDIF($AF$9,$AF$7,"y")),"")</f>
      </c>
      <c r="EM52" s="25">
        <f aca="true" t="shared" si="229" ref="EM52:EM82">IF($C52=DATEDIF($AF$9,$AF$7,"y")+3,$C52+(DATEDIF($AF$9,$AF$7,"y")),"")</f>
      </c>
      <c r="EN52" s="25">
        <f aca="true" t="shared" si="230" ref="EN52:EN82">IF($C52=DATEDIF($AF$9,$AF$7,"y")+4,$C52+(DATEDIF($AF$9,$AF$7,"y")),"")</f>
      </c>
      <c r="EO52" s="25">
        <f aca="true" t="shared" si="231" ref="EO52:EO82">IF($C52=DATEDIF($AF$9,$AF$7,"y")+5,$C52+(DATEDIF($AF$9,$AF$7,"y")),"")</f>
      </c>
      <c r="EP52" s="25">
        <f aca="true" t="shared" si="232" ref="EP52:EP82">IF($C52=DATEDIF($AF$9,$AF$7,"y")+6,$C52+(DATEDIF($AF$9,$AF$7,"y")),"")</f>
      </c>
      <c r="EQ52" s="25">
        <f aca="true" t="shared" si="233" ref="EQ52:EQ82">IF($C52=DATEDIF($AF$9,$AF$7,"y")+7,$C52+(DATEDIF($AF$9,$AF$7,"y")),"")</f>
      </c>
      <c r="ER52" s="25">
        <f aca="true" t="shared" si="234" ref="ER52:ER82">IF($C52=DATEDIF($AF$9,$AF$7,"y")+8,$C52+(DATEDIF($AF$9,$AF$7,"y")),"")</f>
      </c>
      <c r="ES52" s="25">
        <f aca="true" t="shared" si="235" ref="ES52:ES82">IF($C52=DATEDIF($AF$9,$AF$7,"y")+9,$C52+(DATEDIF($AF$9,$AF$7,"y")),"")</f>
      </c>
      <c r="ET52" s="25">
        <f aca="true" t="shared" si="236" ref="ET52:ET82">IF($C52=DATEDIF($AF$9,$AF$7,"y")+10,$C52+(DATEDIF($AF$9,$AF$7,"y")),"")</f>
      </c>
      <c r="EU52" s="25">
        <f aca="true" t="shared" si="237" ref="EU52:EU82">IF($C52=DATEDIF($AF$9,$AF$7,"y")+11,$C52+(DATEDIF($AF$9,$AF$7,"y")),"")</f>
      </c>
      <c r="EV52" s="25">
        <f aca="true" t="shared" si="238" ref="EV52:EV82">IF($C52=DATEDIF($AF$9,$AF$7,"y")+12,$C52+(DATEDIF($AF$9,$AF$7,"y")),"")</f>
      </c>
      <c r="EW52" s="25">
        <f aca="true" t="shared" si="239" ref="EW52:EW82">IF($C52=DATEDIF($AF$9,$AF$7,"y")+13,$C52+(DATEDIF($AF$9,$AF$7,"y")),"")</f>
      </c>
      <c r="EX52" s="25">
        <f aca="true" t="shared" si="240" ref="EX52:EX82">IF($C52=DATEDIF($AF$9,$AF$7,"y")+14,$C52+(DATEDIF($AF$9,$AF$7,"y")),"")</f>
      </c>
      <c r="EY52" s="25">
        <f aca="true" t="shared" si="241" ref="EY52:EY82">IF($C52=DATEDIF($AF$9,$AF$7,"y")+15,$C52+(DATEDIF($AF$9,$AF$7,"y")),"")</f>
      </c>
      <c r="EZ52" s="25">
        <f aca="true" t="shared" si="242" ref="EZ52:EZ82">IF($C52=DATEDIF($AF$9,$AF$7,"y")+16,$C52+(DATEDIF($AF$9,$AF$7,"y")),"")</f>
      </c>
      <c r="FA52" s="25">
        <f aca="true" t="shared" si="243" ref="FA52:FA82">IF($C52=DATEDIF($AF$9,$AF$7,"y")+17,$C52+(DATEDIF($AF$9,$AF$7,"y")),"")</f>
      </c>
      <c r="FB52" s="25">
        <f aca="true" t="shared" si="244" ref="FB52:FB82">IF($C52=DATEDIF($AF$9,$AF$7,"y")+18,$C52+(DATEDIF($AF$9,$AF$7,"y")),"")</f>
      </c>
      <c r="FC52" s="25">
        <f aca="true" t="shared" si="245" ref="FC52:FC82">IF($C52=DATEDIF($AF$9,$AF$7,"y")+19,$C52+(DATEDIF($AF$9,$AF$7,"y")),"")</f>
      </c>
      <c r="FD52" s="25">
        <f aca="true" t="shared" si="246" ref="FD52:FD82">IF($C52=DATEDIF($AF$9,$AF$7,"y")+20,$C52+(DATEDIF($AF$9,$AF$7,"y")),"")</f>
      </c>
      <c r="FE52" s="25">
        <f aca="true" t="shared" si="247" ref="FE52:FE82">IF($C52=DATEDIF($AF$9,$AF$7,"y")+21,$C52+(DATEDIF($AF$9,$AF$7,"y")),"")</f>
      </c>
      <c r="FF52" s="25">
        <f aca="true" t="shared" si="248" ref="FF52:FF82">IF($C52=DATEDIF($AF$9,$AF$7,"y")+22,$C52+(DATEDIF($AF$9,$AF$7,"y")),"")</f>
      </c>
      <c r="FG52" s="25">
        <f aca="true" t="shared" si="249" ref="FG52:FG82">IF($C52=DATEDIF($AF$9,$AF$7,"y")+23,$C52+(DATEDIF($AF$9,$AF$7,"y")),"")</f>
      </c>
      <c r="FH52" s="25">
        <f aca="true" t="shared" si="250" ref="FH52:FH82">IF($C52=DATEDIF($AF$9,$AF$7,"y")+24,$C52+(DATEDIF($AF$9,$AF$7,"y")),"")</f>
      </c>
      <c r="FI52" s="25">
        <f aca="true" t="shared" si="251" ref="FI52:FI82">IF($C52=DATEDIF($AF$9,$AF$7,"y")+25,$C52+(DATEDIF($AF$9,$AF$7,"y")),"")</f>
      </c>
      <c r="FJ52" s="25">
        <f aca="true" t="shared" si="252" ref="FJ52:FJ82">IF($C52=DATEDIF($AF$9,$AF$7,"y")+26,$C52+(DATEDIF($AF$9,$AF$7,"y")),"")</f>
      </c>
      <c r="FK52" s="25">
        <f aca="true" t="shared" si="253" ref="FK52:FK82">IF($C52=DATEDIF($AF$9,$AF$7,"y")+27,$C52+(DATEDIF($AF$9,$AF$7,"y")),"")</f>
      </c>
      <c r="FL52" s="25">
        <f aca="true" t="shared" si="254" ref="FL52:FL82">IF($C52=DATEDIF($AF$9,$AF$7,"y")+28,$C52+(DATEDIF($AF$9,$AF$7,"y")),"")</f>
      </c>
      <c r="FM52" s="25">
        <f aca="true" t="shared" si="255" ref="FM52:FM82">IF($C52=DATEDIF($AF$9,$AF$7,"y")+29,$C52+(DATEDIF($AF$9,$AF$7,"y")),"")</f>
      </c>
      <c r="FN52" s="25">
        <f aca="true" t="shared" si="256" ref="FN52:FN82">IF($C52=DATEDIF($AF$9,$AF$7,"y")+30,$C52+(DATEDIF($AF$9,$AF$7,"y")),"")</f>
      </c>
      <c r="FO52" s="25">
        <f aca="true" t="shared" si="257" ref="FO52:FO82">IF($C52=DATEDIF($AF$9,$AF$7,"y")+31,$C52+(DATEDIF($AF$9,$AF$7,"y")),"")</f>
      </c>
      <c r="FP52" s="25">
        <f aca="true" t="shared" si="258" ref="FP52:FP82">IF($C52=DATEDIF($AF$9,$AF$7,"y")+32,$C52+(DATEDIF($AF$9,$AF$7,"y")),"")</f>
      </c>
      <c r="FQ52" s="25">
        <f aca="true" t="shared" si="259" ref="FQ52:FQ82">IF($C52=DATEDIF($AF$9,$AF$7,"y")+33,$C52+(DATEDIF($AF$9,$AF$7,"y")),"")</f>
      </c>
      <c r="FR52" s="25">
        <f aca="true" t="shared" si="260" ref="FR52:FR82">IF($C52=DATEDIF($AF$9,$AF$7,"y")+34,$C52+(DATEDIF($AF$9,$AF$7,"y")),"")</f>
      </c>
      <c r="FS52" s="25">
        <f aca="true" t="shared" si="261" ref="FS52:FS82">IF($C52=DATEDIF($AF$9,$AF$7,"y")+35,$C52+(DATEDIF($AF$9,$AF$7,"y")),"")</f>
      </c>
      <c r="FT52" s="25">
        <f aca="true" t="shared" si="262" ref="FT52:FT82">IF($C52=DATEDIF($AF$9,$AF$7,"y")+36,$C52+(DATEDIF($AF$9,$AF$7,"y")),"")</f>
      </c>
      <c r="FU52" s="25">
        <f aca="true" t="shared" si="263" ref="FU52:FU82">IF($C52=DATEDIF($AF$9,$AF$7,"y")+37,$C52+(DATEDIF($AF$9,$AF$7,"y")),"")</f>
      </c>
      <c r="FV52" s="25">
        <f aca="true" t="shared" si="264" ref="FV52:FV82">IF($C52=DATEDIF($AF$9,$AF$7,"y")+38,$C52+(DATEDIF($AF$9,$AF$7,"y")),"")</f>
      </c>
      <c r="FW52" s="25">
        <f aca="true" t="shared" si="265" ref="FW52:FW82">IF($C52=DATEDIF($AF$9,$AF$7,"y")+39,$C52+(DATEDIF($AF$9,$AF$7,"y")),"")</f>
      </c>
      <c r="FX52" s="25">
        <f aca="true" t="shared" si="266" ref="FX52:FX82">IF($C52=DATEDIF($AF$9,$AF$7,"y")+40,$C52+(DATEDIF($AF$9,$AF$7,"y")),"")</f>
        <v>40</v>
      </c>
      <c r="FY52" s="25">
        <f aca="true" t="shared" si="267" ref="FY52:FY82">IF($C52=DATEDIF($AF$9,$AF$7,"y")+41,$C52+(DATEDIF($AF$9,$AF$7,"y")),"")</f>
      </c>
      <c r="FZ52" s="25">
        <f aca="true" t="shared" si="268" ref="FZ52:FZ82">IF($C52=DATEDIF($AF$9,$AF$7,"y")+42,$C52+(DATEDIF($AF$9,$AF$7,"y")),"")</f>
      </c>
      <c r="GA52" s="25">
        <f aca="true" t="shared" si="269" ref="GA52:GA82">IF($C52=DATEDIF($AF$9,$AF$7,"y")+43,$C52+(DATEDIF($AF$9,$AF$7,"y")),"")</f>
      </c>
      <c r="GB52" s="25">
        <f aca="true" t="shared" si="270" ref="GB52:GB82">IF($C52=DATEDIF($AF$9,$AF$7,"y")+44,$C52+(DATEDIF($AF$9,$AF$7,"y")),"")</f>
      </c>
      <c r="GC52" s="25">
        <f aca="true" t="shared" si="271" ref="GC52:GC82">IF($C52=DATEDIF($AF$9,$AF$7,"y")+45,$C52+(DATEDIF($AF$9,$AF$7,"y")),"")</f>
      </c>
      <c r="GD52" s="25">
        <f aca="true" t="shared" si="272" ref="GD52:GD82">IF($C52=DATEDIF($AF$9,$AF$7,"y")+46,$C52+(DATEDIF($AF$9,$AF$7,"y")),"")</f>
      </c>
      <c r="GE52" s="25">
        <f aca="true" t="shared" si="273" ref="GE52:GE82">IF($C52=DATEDIF($AF$9,$AF$7,"y")+47,$C52+(DATEDIF($AF$9,$AF$7,"y")),"")</f>
      </c>
      <c r="GF52" s="25">
        <f aca="true" t="shared" si="274" ref="GF52:GF82">IF($C52=DATEDIF($AF$9,$AF$7,"y")+48,$C52+(DATEDIF($AF$9,$AF$7,"y")),"")</f>
      </c>
      <c r="GG52" s="25">
        <f aca="true" t="shared" si="275" ref="GG52:GG82">IF($C52=DATEDIF($AF$9,$AF$7,"y")+49,$C52+(DATEDIF($AF$9,$AF$7,"y")),"")</f>
      </c>
      <c r="GH52" s="25">
        <f aca="true" t="shared" si="276" ref="GH52:GH82">IF($C52=DATEDIF($AF$9,$AF$7,"y")+50,$C52+(DATEDIF($AF$9,$AF$7,"y")),"")</f>
      </c>
      <c r="GI52" s="25">
        <f aca="true" t="shared" si="277" ref="GI52:GI82">IF($C52=DATEDIF($AF$9,$AF$7,"y")+51,$C52+(DATEDIF($AF$9,$AF$7,"y")),"")</f>
      </c>
      <c r="GJ52" s="25">
        <f aca="true" t="shared" si="278" ref="GJ52:GJ82">IF($C52=DATEDIF($AF$9,$AF$7,"y")+52,$C52+(DATEDIF($AF$9,$AF$7,"y")),"")</f>
      </c>
      <c r="GK52" s="25">
        <f aca="true" t="shared" si="279" ref="GK52:GK82">IF($C52=DATEDIF($AF$9,$AF$7,"y")+53,$C52+(DATEDIF($AF$9,$AF$7,"y")),"")</f>
      </c>
      <c r="GL52" s="25">
        <f aca="true" t="shared" si="280" ref="GL52:GL82">IF($C52=DATEDIF($AF$9,$AF$7,"y")+54,$C52+(DATEDIF($AF$9,$AF$7,"y")),"")</f>
      </c>
      <c r="GM52" s="25">
        <f aca="true" t="shared" si="281" ref="GM52:GM82">IF($C52=DATEDIF($AF$9,$AF$7,"y")+55,$C52+(DATEDIF($AF$9,$AF$7,"y")),"")</f>
      </c>
      <c r="GN52" s="25">
        <f aca="true" t="shared" si="282" ref="GN52:GN82">IF($C52=DATEDIF($AF$9,$AF$7,"y")+56,$C52+(DATEDIF($AF$9,$AF$7,"y")),"")</f>
      </c>
      <c r="GO52" s="25">
        <f aca="true" t="shared" si="283" ref="GO52:GO82">IF($C52=DATEDIF($AF$9,$AF$7,"y")+57,$C52+(DATEDIF($AF$9,$AF$7,"y")),"")</f>
      </c>
      <c r="GP52" s="25">
        <f aca="true" t="shared" si="284" ref="GP52:GP82">IF($C52=DATEDIF($AF$9,$AF$7,"y")+58,$C52+(DATEDIF($AF$9,$AF$7,"y")),"")</f>
      </c>
      <c r="GQ52" s="25">
        <f aca="true" t="shared" si="285" ref="GQ52:GQ82">IF($C52=DATEDIF($AF$9,$AF$7,"y")+59,$C52+(DATEDIF($AF$9,$AF$7,"y")),"")</f>
      </c>
      <c r="GR52" s="25">
        <f aca="true" t="shared" si="286" ref="GR52:GR82">IF($C52=DATEDIF($AF$9,$AF$7,"y")+60,$C52+(DATEDIF($AF$9,$AF$7,"y")),"")</f>
      </c>
      <c r="GS52" s="25">
        <f aca="true" t="shared" si="287" ref="GS52:GS82">IF($C52=DATEDIF($AF$9,$AF$7,"y")+61,$C52+(DATEDIF($AF$9,$AF$7,"y")),"")</f>
      </c>
      <c r="GT52" s="25">
        <f aca="true" t="shared" si="288" ref="GT52:GT82">IF($C52=DATEDIF($AF$9,$AF$7,"y")+62,$C52+(DATEDIF($AF$9,$AF$7,"y")),"")</f>
      </c>
      <c r="GU52" s="25">
        <f aca="true" t="shared" si="289" ref="GU52:GU82">IF($C52=DATEDIF($AF$9,$AF$7,"y")+63,$C52+(DATEDIF($AF$9,$AF$7,"y")),"")</f>
      </c>
      <c r="GV52" s="25">
        <f aca="true" t="shared" si="290" ref="GV52:GV82">IF($C52=DATEDIF($AF$9,$AF$7,"y")+64,$C52+(DATEDIF($AF$9,$AF$7,"y")),"")</f>
      </c>
      <c r="GW52" s="25">
        <f aca="true" t="shared" si="291" ref="GW52:GW82">IF($C52=DATEDIF($AF$9,$AF$7,"y")+65,$C52+(DATEDIF($AF$9,$AF$7,"y")),"")</f>
      </c>
      <c r="GX52" s="25">
        <f aca="true" t="shared" si="292" ref="GX52:GX82">IF($C52=DATEDIF($AF$9,$AF$7,"y")+66,$C52+(DATEDIF($AF$9,$AF$7,"y")),"")</f>
      </c>
      <c r="GY52" s="25">
        <f aca="true" t="shared" si="293" ref="GY52:GY82">IF($C52=DATEDIF($AF$9,$AF$7,"y")+67,$C52+(DATEDIF($AF$9,$AF$7,"y")),"")</f>
      </c>
      <c r="GZ52" s="25">
        <f aca="true" t="shared" si="294" ref="GZ52:GZ82">IF($C52=DATEDIF($AF$9,$AF$7,"y")+68,$C52+(DATEDIF($AF$9,$AF$7,"y")),"")</f>
      </c>
      <c r="HA52" s="25">
        <f aca="true" t="shared" si="295" ref="HA52:HA82">IF($C52=DATEDIF($AF$9,$AF$7,"y")+69,$C52+(DATEDIF($AF$9,$AF$7,"y")),"")</f>
      </c>
      <c r="HB52" s="25">
        <f aca="true" t="shared" si="296" ref="HB52:HB82">IF($C52=DATEDIF($AF$9,$AF$7,"y")+70,$C52+(DATEDIF($AF$9,$AF$7,"y")),"")</f>
      </c>
      <c r="HD52">
        <f aca="true" t="shared" si="297" ref="HD52:HD82">CONCATENATE(EJ52,EK52,EL52,EM52,EN52,EO52,EP52,EQ52,ER52,ES52,ET52,EU52,EV52,EW52,EX52,EY52,EZ52,FA52,FB52,FC52,FD52,FE52,FF52,FG52,FH52,FI52)</f>
      </c>
      <c r="HE52" t="str">
        <f aca="true" t="shared" si="298" ref="HE52:HE82">CONCATENATE(FJ52,FK52,FL52,FM52,FN52,FO52,FP52,FQ52,FR52,FS52,FT52,FU52,FV52,FW52,FX52,FY52,FZ52,GA52,GB52,GC52,GD52,GE52,GF52,GG52,GH52)</f>
        <v>40</v>
      </c>
      <c r="HF52">
        <f aca="true" t="shared" si="299" ref="HF52:HF82">CONCATENATE(GI52,GJ52,GK52,GL52,GM52,GN52,GO52,GP52,GQ52,GR52,GS52,GT52,GU52,GV52,GW52,GX52,GY52,GZ52,HA52,HB52)</f>
      </c>
      <c r="HG52" t="str">
        <f t="shared" si="190"/>
        <v>40</v>
      </c>
    </row>
    <row r="53" spans="1:215" ht="27" customHeight="1">
      <c r="A53" s="99">
        <f aca="true" t="shared" si="300" ref="A53:B76">DATE(YEAR(A52)+1,MONTH(A52),DAY(A52))</f>
        <v>24473</v>
      </c>
      <c r="B53" s="100">
        <f t="shared" si="300"/>
        <v>24473</v>
      </c>
      <c r="C53" s="101">
        <v>41</v>
      </c>
      <c r="D53" s="102" t="str">
        <f t="shared" si="163"/>
        <v>41</v>
      </c>
      <c r="E53" s="157"/>
      <c r="F53" s="158"/>
      <c r="G53" s="159"/>
      <c r="H53" s="128"/>
      <c r="I53" s="157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60"/>
      <c r="AE53" s="117">
        <f t="shared" si="164"/>
      </c>
      <c r="AF53" s="18"/>
      <c r="AG53" s="19">
        <f t="shared" si="195"/>
      </c>
      <c r="AH53" s="19">
        <f t="shared" si="196"/>
      </c>
      <c r="AI53" s="19">
        <f t="shared" si="197"/>
      </c>
      <c r="AJ53" s="19">
        <f t="shared" si="198"/>
      </c>
      <c r="AK53" s="19">
        <f t="shared" si="199"/>
      </c>
      <c r="AL53" s="19">
        <f t="shared" si="200"/>
      </c>
      <c r="AM53" s="19">
        <f t="shared" si="201"/>
      </c>
      <c r="AN53" s="19">
        <f t="shared" si="202"/>
      </c>
      <c r="AO53" s="20">
        <f t="shared" si="203"/>
      </c>
      <c r="AP53" s="20">
        <f t="shared" si="204"/>
      </c>
      <c r="AQ53" s="20">
        <f t="shared" si="205"/>
      </c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>
        <f t="shared" si="192"/>
      </c>
      <c r="BJ53" s="25">
        <f t="shared" si="193"/>
      </c>
      <c r="BK53" s="25">
        <f t="shared" si="194"/>
      </c>
      <c r="BL53" s="25">
        <f t="shared" si="14"/>
      </c>
      <c r="BM53" s="25">
        <f t="shared" si="15"/>
      </c>
      <c r="BN53" s="25">
        <f t="shared" si="16"/>
      </c>
      <c r="BO53" s="25">
        <f t="shared" si="17"/>
      </c>
      <c r="BP53" s="25">
        <f t="shared" si="18"/>
      </c>
      <c r="BQ53" s="25">
        <f t="shared" si="19"/>
      </c>
      <c r="BR53" s="25">
        <f t="shared" si="20"/>
      </c>
      <c r="BS53" s="25">
        <f t="shared" si="21"/>
      </c>
      <c r="BT53" s="25">
        <f t="shared" si="22"/>
      </c>
      <c r="BU53" s="27">
        <f t="shared" si="23"/>
      </c>
      <c r="BV53" s="25">
        <f t="shared" si="169"/>
      </c>
      <c r="BW53" s="25">
        <f t="shared" si="170"/>
      </c>
      <c r="BX53" s="25">
        <f t="shared" si="171"/>
      </c>
      <c r="BY53" s="25">
        <f t="shared" si="172"/>
      </c>
      <c r="BZ53" s="25">
        <f t="shared" si="173"/>
      </c>
      <c r="CA53" s="25">
        <f t="shared" si="174"/>
      </c>
      <c r="CB53" s="25">
        <f t="shared" si="175"/>
      </c>
      <c r="CC53" s="25">
        <f t="shared" si="176"/>
      </c>
      <c r="CD53" s="25">
        <f t="shared" si="177"/>
      </c>
      <c r="CE53" s="25">
        <f t="shared" si="178"/>
      </c>
      <c r="CF53" s="25">
        <f t="shared" si="179"/>
      </c>
      <c r="CG53" s="25">
        <f t="shared" si="180"/>
      </c>
      <c r="CH53" s="25" t="str">
        <f t="shared" si="181"/>
        <v>41</v>
      </c>
      <c r="CI53" s="25">
        <f t="shared" si="182"/>
      </c>
      <c r="CJ53" s="25">
        <f t="shared" si="183"/>
      </c>
      <c r="CK53" s="25">
        <f t="shared" si="184"/>
      </c>
      <c r="CL53" s="25">
        <f t="shared" si="185"/>
      </c>
      <c r="CM53" s="25">
        <f t="shared" si="186"/>
      </c>
      <c r="CN53" s="25">
        <f t="shared" si="187"/>
      </c>
      <c r="CO53" s="25">
        <f t="shared" si="188"/>
      </c>
      <c r="CP53" s="25">
        <f t="shared" si="189"/>
      </c>
      <c r="CQ53" s="25">
        <f t="shared" si="45"/>
      </c>
      <c r="CR53" s="25">
        <f t="shared" si="46"/>
      </c>
      <c r="CS53" s="25">
        <f t="shared" si="47"/>
      </c>
      <c r="CT53" s="25">
        <f t="shared" si="48"/>
      </c>
      <c r="CU53" s="25">
        <f t="shared" si="49"/>
      </c>
      <c r="CV53" s="25">
        <f t="shared" si="50"/>
      </c>
      <c r="CW53" s="25">
        <f t="shared" si="51"/>
      </c>
      <c r="CX53" s="25">
        <f t="shared" si="52"/>
      </c>
      <c r="CY53" s="25">
        <f t="shared" si="53"/>
      </c>
      <c r="CZ53" s="25">
        <f t="shared" si="54"/>
      </c>
      <c r="DA53" s="25">
        <f t="shared" si="55"/>
      </c>
      <c r="DB53" s="25">
        <f t="shared" si="56"/>
      </c>
      <c r="DC53" s="25">
        <f t="shared" si="57"/>
      </c>
      <c r="DD53" s="25">
        <f t="shared" si="58"/>
      </c>
      <c r="DE53" s="25">
        <f t="shared" si="59"/>
      </c>
      <c r="DF53" s="25">
        <f t="shared" si="60"/>
      </c>
      <c r="DG53" s="25">
        <f t="shared" si="61"/>
      </c>
      <c r="DH53" s="25">
        <f t="shared" si="62"/>
      </c>
      <c r="DI53" s="25">
        <f t="shared" si="63"/>
      </c>
      <c r="DJ53" s="25">
        <f t="shared" si="64"/>
      </c>
      <c r="DK53" s="25">
        <f t="shared" si="65"/>
      </c>
      <c r="DL53">
        <f t="shared" si="165"/>
      </c>
      <c r="DM53" t="str">
        <f t="shared" si="166"/>
        <v>41</v>
      </c>
      <c r="DN53">
        <f t="shared" si="167"/>
      </c>
      <c r="DO53" t="str">
        <f t="shared" si="168"/>
        <v>41</v>
      </c>
      <c r="DP53" s="25">
        <f t="shared" si="206"/>
      </c>
      <c r="DQ53" s="25">
        <f t="shared" si="207"/>
      </c>
      <c r="DR53" s="25">
        <f t="shared" si="208"/>
      </c>
      <c r="DS53" s="25">
        <f t="shared" si="209"/>
      </c>
      <c r="DT53" s="25">
        <f t="shared" si="210"/>
      </c>
      <c r="DU53" s="25">
        <f t="shared" si="211"/>
      </c>
      <c r="DV53" s="25">
        <f t="shared" si="212"/>
      </c>
      <c r="DW53" s="25">
        <f t="shared" si="213"/>
      </c>
      <c r="DX53" s="25">
        <f t="shared" si="214"/>
      </c>
      <c r="DY53" s="25">
        <f t="shared" si="215"/>
      </c>
      <c r="DZ53" s="25">
        <f t="shared" si="216"/>
      </c>
      <c r="EA53" s="25">
        <f t="shared" si="217"/>
      </c>
      <c r="EB53" s="25">
        <f t="shared" si="218"/>
      </c>
      <c r="EC53" s="25">
        <f t="shared" si="219"/>
      </c>
      <c r="ED53" s="25">
        <f t="shared" si="220"/>
      </c>
      <c r="EE53" s="25">
        <f t="shared" si="221"/>
      </c>
      <c r="EF53" s="25">
        <f t="shared" si="222"/>
      </c>
      <c r="EG53" s="25">
        <f t="shared" si="223"/>
      </c>
      <c r="EH53" s="25">
        <f t="shared" si="224"/>
      </c>
      <c r="EI53" s="25">
        <f t="shared" si="225"/>
      </c>
      <c r="EJ53" s="25">
        <f t="shared" si="226"/>
      </c>
      <c r="EK53" s="25">
        <f t="shared" si="227"/>
      </c>
      <c r="EL53" s="25">
        <f t="shared" si="228"/>
      </c>
      <c r="EM53" s="25">
        <f t="shared" si="229"/>
      </c>
      <c r="EN53" s="25">
        <f t="shared" si="230"/>
      </c>
      <c r="EO53" s="25">
        <f t="shared" si="231"/>
      </c>
      <c r="EP53" s="25">
        <f t="shared" si="232"/>
      </c>
      <c r="EQ53" s="25">
        <f t="shared" si="233"/>
      </c>
      <c r="ER53" s="25">
        <f t="shared" si="234"/>
      </c>
      <c r="ES53" s="25">
        <f t="shared" si="235"/>
      </c>
      <c r="ET53" s="25">
        <f t="shared" si="236"/>
      </c>
      <c r="EU53" s="25">
        <f t="shared" si="237"/>
      </c>
      <c r="EV53" s="25">
        <f t="shared" si="238"/>
      </c>
      <c r="EW53" s="25">
        <f t="shared" si="239"/>
      </c>
      <c r="EX53" s="25">
        <f t="shared" si="240"/>
      </c>
      <c r="EY53" s="25">
        <f t="shared" si="241"/>
      </c>
      <c r="EZ53" s="25">
        <f t="shared" si="242"/>
      </c>
      <c r="FA53" s="25">
        <f t="shared" si="243"/>
      </c>
      <c r="FB53" s="25">
        <f t="shared" si="244"/>
      </c>
      <c r="FC53" s="25">
        <f t="shared" si="245"/>
      </c>
      <c r="FD53" s="25">
        <f t="shared" si="246"/>
      </c>
      <c r="FE53" s="25">
        <f t="shared" si="247"/>
      </c>
      <c r="FF53" s="25">
        <f t="shared" si="248"/>
      </c>
      <c r="FG53" s="25">
        <f t="shared" si="249"/>
      </c>
      <c r="FH53" s="25">
        <f t="shared" si="250"/>
      </c>
      <c r="FI53" s="25">
        <f t="shared" si="251"/>
      </c>
      <c r="FJ53" s="25">
        <f t="shared" si="252"/>
      </c>
      <c r="FK53" s="25">
        <f t="shared" si="253"/>
      </c>
      <c r="FL53" s="25">
        <f t="shared" si="254"/>
      </c>
      <c r="FM53" s="25">
        <f t="shared" si="255"/>
      </c>
      <c r="FN53" s="25">
        <f t="shared" si="256"/>
      </c>
      <c r="FO53" s="25">
        <f t="shared" si="257"/>
      </c>
      <c r="FP53" s="25">
        <f t="shared" si="258"/>
      </c>
      <c r="FQ53" s="25">
        <f t="shared" si="259"/>
      </c>
      <c r="FR53" s="25">
        <f t="shared" si="260"/>
      </c>
      <c r="FS53" s="25">
        <f t="shared" si="261"/>
      </c>
      <c r="FT53" s="25">
        <f t="shared" si="262"/>
      </c>
      <c r="FU53" s="25">
        <f t="shared" si="263"/>
      </c>
      <c r="FV53" s="25">
        <f t="shared" si="264"/>
      </c>
      <c r="FW53" s="25">
        <f t="shared" si="265"/>
      </c>
      <c r="FX53" s="25">
        <f t="shared" si="266"/>
      </c>
      <c r="FY53" s="25">
        <f t="shared" si="267"/>
        <v>41</v>
      </c>
      <c r="FZ53" s="25">
        <f t="shared" si="268"/>
      </c>
      <c r="GA53" s="25">
        <f t="shared" si="269"/>
      </c>
      <c r="GB53" s="25">
        <f t="shared" si="270"/>
      </c>
      <c r="GC53" s="25">
        <f t="shared" si="271"/>
      </c>
      <c r="GD53" s="25">
        <f t="shared" si="272"/>
      </c>
      <c r="GE53" s="25">
        <f t="shared" si="273"/>
      </c>
      <c r="GF53" s="25">
        <f t="shared" si="274"/>
      </c>
      <c r="GG53" s="25">
        <f t="shared" si="275"/>
      </c>
      <c r="GH53" s="25">
        <f t="shared" si="276"/>
      </c>
      <c r="GI53" s="25">
        <f t="shared" si="277"/>
      </c>
      <c r="GJ53" s="25">
        <f t="shared" si="278"/>
      </c>
      <c r="GK53" s="25">
        <f t="shared" si="279"/>
      </c>
      <c r="GL53" s="25">
        <f t="shared" si="280"/>
      </c>
      <c r="GM53" s="25">
        <f t="shared" si="281"/>
      </c>
      <c r="GN53" s="25">
        <f t="shared" si="282"/>
      </c>
      <c r="GO53" s="25">
        <f t="shared" si="283"/>
      </c>
      <c r="GP53" s="25">
        <f t="shared" si="284"/>
      </c>
      <c r="GQ53" s="25">
        <f t="shared" si="285"/>
      </c>
      <c r="GR53" s="25">
        <f t="shared" si="286"/>
      </c>
      <c r="GS53" s="25">
        <f t="shared" si="287"/>
      </c>
      <c r="GT53" s="25">
        <f t="shared" si="288"/>
      </c>
      <c r="GU53" s="25">
        <f t="shared" si="289"/>
      </c>
      <c r="GV53" s="25">
        <f t="shared" si="290"/>
      </c>
      <c r="GW53" s="25">
        <f t="shared" si="291"/>
      </c>
      <c r="GX53" s="25">
        <f t="shared" si="292"/>
      </c>
      <c r="GY53" s="25">
        <f t="shared" si="293"/>
      </c>
      <c r="GZ53" s="25">
        <f t="shared" si="294"/>
      </c>
      <c r="HA53" s="25">
        <f t="shared" si="295"/>
      </c>
      <c r="HB53" s="25">
        <f t="shared" si="296"/>
      </c>
      <c r="HD53">
        <f t="shared" si="297"/>
      </c>
      <c r="HE53" t="str">
        <f t="shared" si="298"/>
        <v>41</v>
      </c>
      <c r="HF53">
        <f t="shared" si="299"/>
      </c>
      <c r="HG53" t="str">
        <f t="shared" si="190"/>
        <v>41</v>
      </c>
    </row>
    <row r="54" spans="1:215" ht="27" customHeight="1">
      <c r="A54" s="103">
        <f t="shared" si="300"/>
        <v>24838</v>
      </c>
      <c r="B54" s="104">
        <f t="shared" si="300"/>
        <v>24838</v>
      </c>
      <c r="C54" s="105">
        <v>42</v>
      </c>
      <c r="D54" s="106" t="str">
        <f t="shared" si="163"/>
        <v>42</v>
      </c>
      <c r="E54" s="153"/>
      <c r="F54" s="154"/>
      <c r="G54" s="155"/>
      <c r="H54" s="129"/>
      <c r="I54" s="153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6"/>
      <c r="AE54" s="118">
        <f t="shared" si="164"/>
      </c>
      <c r="AF54" s="18">
        <v>1</v>
      </c>
      <c r="AG54" s="19">
        <f t="shared" si="195"/>
      </c>
      <c r="AH54" s="19">
        <f t="shared" si="196"/>
      </c>
      <c r="AI54" s="19">
        <f t="shared" si="197"/>
      </c>
      <c r="AJ54" s="19">
        <f t="shared" si="198"/>
      </c>
      <c r="AK54" s="19">
        <f t="shared" si="199"/>
      </c>
      <c r="AL54" s="19">
        <f t="shared" si="200"/>
      </c>
      <c r="AM54" s="19">
        <f t="shared" si="201"/>
      </c>
      <c r="AN54" s="19">
        <f t="shared" si="202"/>
      </c>
      <c r="AO54" s="20">
        <f t="shared" si="203"/>
      </c>
      <c r="AP54" s="20">
        <f t="shared" si="204"/>
      </c>
      <c r="AQ54" s="20">
        <f t="shared" si="205"/>
      </c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>
        <f t="shared" si="192"/>
      </c>
      <c r="BJ54" s="25">
        <f t="shared" si="193"/>
      </c>
      <c r="BK54" s="25">
        <f t="shared" si="194"/>
      </c>
      <c r="BL54" s="25">
        <f t="shared" si="14"/>
      </c>
      <c r="BM54" s="25">
        <f t="shared" si="15"/>
      </c>
      <c r="BN54" s="25">
        <f t="shared" si="16"/>
      </c>
      <c r="BO54" s="25">
        <f t="shared" si="17"/>
      </c>
      <c r="BP54" s="25">
        <f t="shared" si="18"/>
      </c>
      <c r="BQ54" s="25">
        <f t="shared" si="19"/>
      </c>
      <c r="BR54" s="25">
        <f t="shared" si="20"/>
      </c>
      <c r="BS54" s="25">
        <f t="shared" si="21"/>
      </c>
      <c r="BT54" s="25">
        <f t="shared" si="22"/>
      </c>
      <c r="BU54" s="27">
        <f t="shared" si="23"/>
      </c>
      <c r="BV54" s="25">
        <f t="shared" si="169"/>
      </c>
      <c r="BW54" s="25">
        <f t="shared" si="170"/>
      </c>
      <c r="BX54" s="25">
        <f t="shared" si="171"/>
      </c>
      <c r="BY54" s="25">
        <f t="shared" si="172"/>
      </c>
      <c r="BZ54" s="25">
        <f t="shared" si="173"/>
      </c>
      <c r="CA54" s="25">
        <f t="shared" si="174"/>
      </c>
      <c r="CB54" s="25">
        <f t="shared" si="175"/>
      </c>
      <c r="CC54" s="25">
        <f t="shared" si="176"/>
      </c>
      <c r="CD54" s="25">
        <f t="shared" si="177"/>
      </c>
      <c r="CE54" s="25">
        <f t="shared" si="178"/>
      </c>
      <c r="CF54" s="25">
        <f t="shared" si="179"/>
      </c>
      <c r="CG54" s="25">
        <f t="shared" si="180"/>
      </c>
      <c r="CH54" s="25">
        <f t="shared" si="181"/>
      </c>
      <c r="CI54" s="25" t="str">
        <f t="shared" si="182"/>
        <v>42</v>
      </c>
      <c r="CJ54" s="25">
        <f t="shared" si="183"/>
      </c>
      <c r="CK54" s="25">
        <f t="shared" si="184"/>
      </c>
      <c r="CL54" s="25">
        <f t="shared" si="185"/>
      </c>
      <c r="CM54" s="25">
        <f t="shared" si="186"/>
      </c>
      <c r="CN54" s="25">
        <f t="shared" si="187"/>
      </c>
      <c r="CO54" s="25">
        <f t="shared" si="188"/>
      </c>
      <c r="CP54" s="25">
        <f t="shared" si="189"/>
      </c>
      <c r="CQ54" s="25">
        <f t="shared" si="45"/>
      </c>
      <c r="CR54" s="25">
        <f t="shared" si="46"/>
      </c>
      <c r="CS54" s="25">
        <f t="shared" si="47"/>
      </c>
      <c r="CT54" s="25">
        <f t="shared" si="48"/>
      </c>
      <c r="CU54" s="25">
        <f t="shared" si="49"/>
      </c>
      <c r="CV54" s="25">
        <f t="shared" si="50"/>
      </c>
      <c r="CW54" s="25">
        <f t="shared" si="51"/>
      </c>
      <c r="CX54" s="25">
        <f t="shared" si="52"/>
      </c>
      <c r="CY54" s="25">
        <f t="shared" si="53"/>
      </c>
      <c r="CZ54" s="25">
        <f t="shared" si="54"/>
      </c>
      <c r="DA54" s="25">
        <f t="shared" si="55"/>
      </c>
      <c r="DB54" s="25">
        <f t="shared" si="56"/>
      </c>
      <c r="DC54" s="25">
        <f t="shared" si="57"/>
      </c>
      <c r="DD54" s="25">
        <f t="shared" si="58"/>
      </c>
      <c r="DE54" s="25">
        <f t="shared" si="59"/>
      </c>
      <c r="DF54" s="25">
        <f t="shared" si="60"/>
      </c>
      <c r="DG54" s="25">
        <f t="shared" si="61"/>
      </c>
      <c r="DH54" s="25">
        <f t="shared" si="62"/>
      </c>
      <c r="DI54" s="25">
        <f t="shared" si="63"/>
      </c>
      <c r="DJ54" s="25">
        <f t="shared" si="64"/>
      </c>
      <c r="DK54" s="25">
        <f t="shared" si="65"/>
      </c>
      <c r="DL54">
        <f t="shared" si="165"/>
      </c>
      <c r="DM54" t="str">
        <f t="shared" si="166"/>
        <v>42</v>
      </c>
      <c r="DN54">
        <f t="shared" si="167"/>
      </c>
      <c r="DO54" t="str">
        <f t="shared" si="168"/>
        <v>42</v>
      </c>
      <c r="DP54" s="25">
        <f t="shared" si="206"/>
      </c>
      <c r="DQ54" s="25">
        <f t="shared" si="207"/>
      </c>
      <c r="DR54" s="25">
        <f t="shared" si="208"/>
      </c>
      <c r="DS54" s="25">
        <f t="shared" si="209"/>
      </c>
      <c r="DT54" s="25">
        <f t="shared" si="210"/>
      </c>
      <c r="DU54" s="25">
        <f t="shared" si="211"/>
      </c>
      <c r="DV54" s="25">
        <f t="shared" si="212"/>
      </c>
      <c r="DW54" s="25">
        <f t="shared" si="213"/>
      </c>
      <c r="DX54" s="25">
        <f t="shared" si="214"/>
      </c>
      <c r="DY54" s="25">
        <f t="shared" si="215"/>
      </c>
      <c r="DZ54" s="25">
        <f t="shared" si="216"/>
      </c>
      <c r="EA54" s="25">
        <f t="shared" si="217"/>
      </c>
      <c r="EB54" s="25">
        <f t="shared" si="218"/>
      </c>
      <c r="EC54" s="25">
        <f t="shared" si="219"/>
      </c>
      <c r="ED54" s="25">
        <f t="shared" si="220"/>
      </c>
      <c r="EE54" s="25">
        <f t="shared" si="221"/>
      </c>
      <c r="EF54" s="25">
        <f t="shared" si="222"/>
      </c>
      <c r="EG54" s="25">
        <f t="shared" si="223"/>
      </c>
      <c r="EH54" s="25">
        <f t="shared" si="224"/>
      </c>
      <c r="EI54" s="25">
        <f t="shared" si="225"/>
      </c>
      <c r="EJ54" s="25">
        <f t="shared" si="226"/>
      </c>
      <c r="EK54" s="25">
        <f t="shared" si="227"/>
      </c>
      <c r="EL54" s="25">
        <f t="shared" si="228"/>
      </c>
      <c r="EM54" s="25">
        <f t="shared" si="229"/>
      </c>
      <c r="EN54" s="25">
        <f t="shared" si="230"/>
      </c>
      <c r="EO54" s="25">
        <f t="shared" si="231"/>
      </c>
      <c r="EP54" s="25">
        <f t="shared" si="232"/>
      </c>
      <c r="EQ54" s="25">
        <f t="shared" si="233"/>
      </c>
      <c r="ER54" s="25">
        <f t="shared" si="234"/>
      </c>
      <c r="ES54" s="25">
        <f t="shared" si="235"/>
      </c>
      <c r="ET54" s="25">
        <f t="shared" si="236"/>
      </c>
      <c r="EU54" s="25">
        <f t="shared" si="237"/>
      </c>
      <c r="EV54" s="25">
        <f t="shared" si="238"/>
      </c>
      <c r="EW54" s="25">
        <f t="shared" si="239"/>
      </c>
      <c r="EX54" s="25">
        <f t="shared" si="240"/>
      </c>
      <c r="EY54" s="25">
        <f t="shared" si="241"/>
      </c>
      <c r="EZ54" s="25">
        <f t="shared" si="242"/>
      </c>
      <c r="FA54" s="25">
        <f t="shared" si="243"/>
      </c>
      <c r="FB54" s="25">
        <f t="shared" si="244"/>
      </c>
      <c r="FC54" s="25">
        <f t="shared" si="245"/>
      </c>
      <c r="FD54" s="25">
        <f t="shared" si="246"/>
      </c>
      <c r="FE54" s="25">
        <f t="shared" si="247"/>
      </c>
      <c r="FF54" s="25">
        <f t="shared" si="248"/>
      </c>
      <c r="FG54" s="25">
        <f t="shared" si="249"/>
      </c>
      <c r="FH54" s="25">
        <f t="shared" si="250"/>
      </c>
      <c r="FI54" s="25">
        <f t="shared" si="251"/>
      </c>
      <c r="FJ54" s="25">
        <f t="shared" si="252"/>
      </c>
      <c r="FK54" s="25">
        <f t="shared" si="253"/>
      </c>
      <c r="FL54" s="25">
        <f t="shared" si="254"/>
      </c>
      <c r="FM54" s="25">
        <f t="shared" si="255"/>
      </c>
      <c r="FN54" s="25">
        <f t="shared" si="256"/>
      </c>
      <c r="FO54" s="25">
        <f t="shared" si="257"/>
      </c>
      <c r="FP54" s="25">
        <f t="shared" si="258"/>
      </c>
      <c r="FQ54" s="25">
        <f t="shared" si="259"/>
      </c>
      <c r="FR54" s="25">
        <f t="shared" si="260"/>
      </c>
      <c r="FS54" s="25">
        <f t="shared" si="261"/>
      </c>
      <c r="FT54" s="25">
        <f t="shared" si="262"/>
      </c>
      <c r="FU54" s="25">
        <f t="shared" si="263"/>
      </c>
      <c r="FV54" s="25">
        <f t="shared" si="264"/>
      </c>
      <c r="FW54" s="25">
        <f t="shared" si="265"/>
      </c>
      <c r="FX54" s="25">
        <f t="shared" si="266"/>
      </c>
      <c r="FY54" s="25">
        <f t="shared" si="267"/>
      </c>
      <c r="FZ54" s="25">
        <f t="shared" si="268"/>
        <v>42</v>
      </c>
      <c r="GA54" s="25">
        <f t="shared" si="269"/>
      </c>
      <c r="GB54" s="25">
        <f t="shared" si="270"/>
      </c>
      <c r="GC54" s="25">
        <f t="shared" si="271"/>
      </c>
      <c r="GD54" s="25">
        <f t="shared" si="272"/>
      </c>
      <c r="GE54" s="25">
        <f t="shared" si="273"/>
      </c>
      <c r="GF54" s="25">
        <f t="shared" si="274"/>
      </c>
      <c r="GG54" s="25">
        <f t="shared" si="275"/>
      </c>
      <c r="GH54" s="25">
        <f t="shared" si="276"/>
      </c>
      <c r="GI54" s="25">
        <f t="shared" si="277"/>
      </c>
      <c r="GJ54" s="25">
        <f t="shared" si="278"/>
      </c>
      <c r="GK54" s="25">
        <f t="shared" si="279"/>
      </c>
      <c r="GL54" s="25">
        <f t="shared" si="280"/>
      </c>
      <c r="GM54" s="25">
        <f t="shared" si="281"/>
      </c>
      <c r="GN54" s="25">
        <f t="shared" si="282"/>
      </c>
      <c r="GO54" s="25">
        <f t="shared" si="283"/>
      </c>
      <c r="GP54" s="25">
        <f t="shared" si="284"/>
      </c>
      <c r="GQ54" s="25">
        <f t="shared" si="285"/>
      </c>
      <c r="GR54" s="25">
        <f t="shared" si="286"/>
      </c>
      <c r="GS54" s="25">
        <f t="shared" si="287"/>
      </c>
      <c r="GT54" s="25">
        <f t="shared" si="288"/>
      </c>
      <c r="GU54" s="25">
        <f t="shared" si="289"/>
      </c>
      <c r="GV54" s="25">
        <f t="shared" si="290"/>
      </c>
      <c r="GW54" s="25">
        <f t="shared" si="291"/>
      </c>
      <c r="GX54" s="25">
        <f t="shared" si="292"/>
      </c>
      <c r="GY54" s="25">
        <f t="shared" si="293"/>
      </c>
      <c r="GZ54" s="25">
        <f t="shared" si="294"/>
      </c>
      <c r="HA54" s="25">
        <f t="shared" si="295"/>
      </c>
      <c r="HB54" s="25">
        <f t="shared" si="296"/>
      </c>
      <c r="HD54">
        <f t="shared" si="297"/>
      </c>
      <c r="HE54" t="str">
        <f t="shared" si="298"/>
        <v>42</v>
      </c>
      <c r="HF54">
        <f t="shared" si="299"/>
      </c>
      <c r="HG54" t="str">
        <f t="shared" si="190"/>
        <v>42</v>
      </c>
    </row>
    <row r="55" spans="1:215" ht="27" customHeight="1">
      <c r="A55" s="99">
        <f t="shared" si="300"/>
        <v>25204</v>
      </c>
      <c r="B55" s="100">
        <f t="shared" si="300"/>
        <v>25204</v>
      </c>
      <c r="C55" s="101">
        <v>43</v>
      </c>
      <c r="D55" s="102" t="str">
        <f t="shared" si="163"/>
        <v>43</v>
      </c>
      <c r="E55" s="157"/>
      <c r="F55" s="158"/>
      <c r="G55" s="159"/>
      <c r="H55" s="128"/>
      <c r="I55" s="157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60"/>
      <c r="AE55" s="117">
        <f t="shared" si="164"/>
      </c>
      <c r="AF55" s="18"/>
      <c r="AG55" s="19">
        <f t="shared" si="195"/>
      </c>
      <c r="AH55" s="19">
        <f t="shared" si="196"/>
      </c>
      <c r="AI55" s="19">
        <f t="shared" si="197"/>
      </c>
      <c r="AJ55" s="19">
        <f t="shared" si="198"/>
      </c>
      <c r="AK55" s="19">
        <f t="shared" si="199"/>
      </c>
      <c r="AL55" s="19">
        <f t="shared" si="200"/>
      </c>
      <c r="AM55" s="19">
        <f t="shared" si="201"/>
      </c>
      <c r="AN55" s="19">
        <f t="shared" si="202"/>
      </c>
      <c r="AO55" s="20">
        <f t="shared" si="203"/>
      </c>
      <c r="AP55" s="20">
        <f t="shared" si="204"/>
      </c>
      <c r="AQ55" s="20">
        <f t="shared" si="205"/>
      </c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>
        <f t="shared" si="192"/>
      </c>
      <c r="BJ55" s="25">
        <f t="shared" si="193"/>
      </c>
      <c r="BK55" s="25">
        <f t="shared" si="194"/>
      </c>
      <c r="BL55" s="25">
        <f t="shared" si="14"/>
      </c>
      <c r="BM55" s="25">
        <f t="shared" si="15"/>
      </c>
      <c r="BN55" s="25">
        <f t="shared" si="16"/>
      </c>
      <c r="BO55" s="25">
        <f t="shared" si="17"/>
      </c>
      <c r="BP55" s="25">
        <f t="shared" si="18"/>
      </c>
      <c r="BQ55" s="25">
        <f t="shared" si="19"/>
      </c>
      <c r="BR55" s="25">
        <f t="shared" si="20"/>
      </c>
      <c r="BS55" s="25">
        <f t="shared" si="21"/>
      </c>
      <c r="BT55" s="25">
        <f t="shared" si="22"/>
      </c>
      <c r="BU55" s="27">
        <f t="shared" si="23"/>
      </c>
      <c r="BV55" s="25">
        <f t="shared" si="169"/>
      </c>
      <c r="BW55" s="25">
        <f t="shared" si="170"/>
      </c>
      <c r="BX55" s="25">
        <f t="shared" si="171"/>
      </c>
      <c r="BY55" s="25">
        <f t="shared" si="172"/>
      </c>
      <c r="BZ55" s="25">
        <f t="shared" si="173"/>
      </c>
      <c r="CA55" s="25">
        <f t="shared" si="174"/>
      </c>
      <c r="CB55" s="25">
        <f t="shared" si="175"/>
      </c>
      <c r="CC55" s="25">
        <f t="shared" si="176"/>
      </c>
      <c r="CD55" s="25">
        <f t="shared" si="177"/>
      </c>
      <c r="CE55" s="25">
        <f t="shared" si="178"/>
      </c>
      <c r="CF55" s="25">
        <f t="shared" si="179"/>
      </c>
      <c r="CG55" s="25">
        <f t="shared" si="180"/>
      </c>
      <c r="CH55" s="25">
        <f t="shared" si="181"/>
      </c>
      <c r="CI55" s="25">
        <f t="shared" si="182"/>
      </c>
      <c r="CJ55" s="25" t="str">
        <f t="shared" si="183"/>
        <v>43</v>
      </c>
      <c r="CK55" s="25">
        <f t="shared" si="184"/>
      </c>
      <c r="CL55" s="25">
        <f t="shared" si="185"/>
      </c>
      <c r="CM55" s="25">
        <f t="shared" si="186"/>
      </c>
      <c r="CN55" s="25">
        <f t="shared" si="187"/>
      </c>
      <c r="CO55" s="25">
        <f t="shared" si="188"/>
      </c>
      <c r="CP55" s="25">
        <f t="shared" si="189"/>
      </c>
      <c r="CQ55" s="25">
        <f t="shared" si="45"/>
      </c>
      <c r="CR55" s="25">
        <f t="shared" si="46"/>
      </c>
      <c r="CS55" s="25">
        <f t="shared" si="47"/>
      </c>
      <c r="CT55" s="25">
        <f t="shared" si="48"/>
      </c>
      <c r="CU55" s="25">
        <f t="shared" si="49"/>
      </c>
      <c r="CV55" s="25">
        <f t="shared" si="50"/>
      </c>
      <c r="CW55" s="25">
        <f t="shared" si="51"/>
      </c>
      <c r="CX55" s="25">
        <f t="shared" si="52"/>
      </c>
      <c r="CY55" s="25">
        <f t="shared" si="53"/>
      </c>
      <c r="CZ55" s="25">
        <f t="shared" si="54"/>
      </c>
      <c r="DA55" s="25">
        <f t="shared" si="55"/>
      </c>
      <c r="DB55" s="25">
        <f t="shared" si="56"/>
      </c>
      <c r="DC55" s="25">
        <f t="shared" si="57"/>
      </c>
      <c r="DD55" s="25">
        <f t="shared" si="58"/>
      </c>
      <c r="DE55" s="25">
        <f t="shared" si="59"/>
      </c>
      <c r="DF55" s="25">
        <f t="shared" si="60"/>
      </c>
      <c r="DG55" s="25">
        <f t="shared" si="61"/>
      </c>
      <c r="DH55" s="25">
        <f t="shared" si="62"/>
      </c>
      <c r="DI55" s="25">
        <f t="shared" si="63"/>
      </c>
      <c r="DJ55" s="25">
        <f t="shared" si="64"/>
      </c>
      <c r="DK55" s="25">
        <f t="shared" si="65"/>
      </c>
      <c r="DL55">
        <f t="shared" si="165"/>
      </c>
      <c r="DM55" t="str">
        <f t="shared" si="166"/>
        <v>43</v>
      </c>
      <c r="DN55">
        <f t="shared" si="167"/>
      </c>
      <c r="DO55" t="str">
        <f t="shared" si="168"/>
        <v>43</v>
      </c>
      <c r="DP55" s="25">
        <f t="shared" si="206"/>
      </c>
      <c r="DQ55" s="25">
        <f t="shared" si="207"/>
      </c>
      <c r="DR55" s="25">
        <f t="shared" si="208"/>
      </c>
      <c r="DS55" s="25">
        <f t="shared" si="209"/>
      </c>
      <c r="DT55" s="25">
        <f t="shared" si="210"/>
      </c>
      <c r="DU55" s="25">
        <f t="shared" si="211"/>
      </c>
      <c r="DV55" s="25">
        <f t="shared" si="212"/>
      </c>
      <c r="DW55" s="25">
        <f t="shared" si="213"/>
      </c>
      <c r="DX55" s="25">
        <f t="shared" si="214"/>
      </c>
      <c r="DY55" s="25">
        <f t="shared" si="215"/>
      </c>
      <c r="DZ55" s="25">
        <f t="shared" si="216"/>
      </c>
      <c r="EA55" s="25">
        <f t="shared" si="217"/>
      </c>
      <c r="EB55" s="25">
        <f t="shared" si="218"/>
      </c>
      <c r="EC55" s="25">
        <f t="shared" si="219"/>
      </c>
      <c r="ED55" s="25">
        <f t="shared" si="220"/>
      </c>
      <c r="EE55" s="25">
        <f t="shared" si="221"/>
      </c>
      <c r="EF55" s="25">
        <f t="shared" si="222"/>
      </c>
      <c r="EG55" s="25">
        <f t="shared" si="223"/>
      </c>
      <c r="EH55" s="25">
        <f t="shared" si="224"/>
      </c>
      <c r="EI55" s="25">
        <f t="shared" si="225"/>
      </c>
      <c r="EJ55" s="25">
        <f t="shared" si="226"/>
      </c>
      <c r="EK55" s="25">
        <f t="shared" si="227"/>
      </c>
      <c r="EL55" s="25">
        <f t="shared" si="228"/>
      </c>
      <c r="EM55" s="25">
        <f t="shared" si="229"/>
      </c>
      <c r="EN55" s="25">
        <f t="shared" si="230"/>
      </c>
      <c r="EO55" s="25">
        <f t="shared" si="231"/>
      </c>
      <c r="EP55" s="25">
        <f t="shared" si="232"/>
      </c>
      <c r="EQ55" s="25">
        <f t="shared" si="233"/>
      </c>
      <c r="ER55" s="25">
        <f t="shared" si="234"/>
      </c>
      <c r="ES55" s="25">
        <f t="shared" si="235"/>
      </c>
      <c r="ET55" s="25">
        <f t="shared" si="236"/>
      </c>
      <c r="EU55" s="25">
        <f t="shared" si="237"/>
      </c>
      <c r="EV55" s="25">
        <f t="shared" si="238"/>
      </c>
      <c r="EW55" s="25">
        <f t="shared" si="239"/>
      </c>
      <c r="EX55" s="25">
        <f t="shared" si="240"/>
      </c>
      <c r="EY55" s="25">
        <f t="shared" si="241"/>
      </c>
      <c r="EZ55" s="25">
        <f t="shared" si="242"/>
      </c>
      <c r="FA55" s="25">
        <f t="shared" si="243"/>
      </c>
      <c r="FB55" s="25">
        <f t="shared" si="244"/>
      </c>
      <c r="FC55" s="25">
        <f t="shared" si="245"/>
      </c>
      <c r="FD55" s="25">
        <f t="shared" si="246"/>
      </c>
      <c r="FE55" s="25">
        <f t="shared" si="247"/>
      </c>
      <c r="FF55" s="25">
        <f t="shared" si="248"/>
      </c>
      <c r="FG55" s="25">
        <f t="shared" si="249"/>
      </c>
      <c r="FH55" s="25">
        <f t="shared" si="250"/>
      </c>
      <c r="FI55" s="25">
        <f t="shared" si="251"/>
      </c>
      <c r="FJ55" s="25">
        <f t="shared" si="252"/>
      </c>
      <c r="FK55" s="25">
        <f t="shared" si="253"/>
      </c>
      <c r="FL55" s="25">
        <f t="shared" si="254"/>
      </c>
      <c r="FM55" s="25">
        <f t="shared" si="255"/>
      </c>
      <c r="FN55" s="25">
        <f t="shared" si="256"/>
      </c>
      <c r="FO55" s="25">
        <f t="shared" si="257"/>
      </c>
      <c r="FP55" s="25">
        <f t="shared" si="258"/>
      </c>
      <c r="FQ55" s="25">
        <f t="shared" si="259"/>
      </c>
      <c r="FR55" s="25">
        <f t="shared" si="260"/>
      </c>
      <c r="FS55" s="25">
        <f t="shared" si="261"/>
      </c>
      <c r="FT55" s="25">
        <f t="shared" si="262"/>
      </c>
      <c r="FU55" s="25">
        <f t="shared" si="263"/>
      </c>
      <c r="FV55" s="25">
        <f t="shared" si="264"/>
      </c>
      <c r="FW55" s="25">
        <f t="shared" si="265"/>
      </c>
      <c r="FX55" s="25">
        <f t="shared" si="266"/>
      </c>
      <c r="FY55" s="25">
        <f t="shared" si="267"/>
      </c>
      <c r="FZ55" s="25">
        <f t="shared" si="268"/>
      </c>
      <c r="GA55" s="25">
        <f t="shared" si="269"/>
        <v>43</v>
      </c>
      <c r="GB55" s="25">
        <f t="shared" si="270"/>
      </c>
      <c r="GC55" s="25">
        <f t="shared" si="271"/>
      </c>
      <c r="GD55" s="25">
        <f t="shared" si="272"/>
      </c>
      <c r="GE55" s="25">
        <f t="shared" si="273"/>
      </c>
      <c r="GF55" s="25">
        <f t="shared" si="274"/>
      </c>
      <c r="GG55" s="25">
        <f t="shared" si="275"/>
      </c>
      <c r="GH55" s="25">
        <f t="shared" si="276"/>
      </c>
      <c r="GI55" s="25">
        <f t="shared" si="277"/>
      </c>
      <c r="GJ55" s="25">
        <f t="shared" si="278"/>
      </c>
      <c r="GK55" s="25">
        <f t="shared" si="279"/>
      </c>
      <c r="GL55" s="25">
        <f t="shared" si="280"/>
      </c>
      <c r="GM55" s="25">
        <f t="shared" si="281"/>
      </c>
      <c r="GN55" s="25">
        <f t="shared" si="282"/>
      </c>
      <c r="GO55" s="25">
        <f t="shared" si="283"/>
      </c>
      <c r="GP55" s="25">
        <f t="shared" si="284"/>
      </c>
      <c r="GQ55" s="25">
        <f t="shared" si="285"/>
      </c>
      <c r="GR55" s="25">
        <f t="shared" si="286"/>
      </c>
      <c r="GS55" s="25">
        <f t="shared" si="287"/>
      </c>
      <c r="GT55" s="25">
        <f t="shared" si="288"/>
      </c>
      <c r="GU55" s="25">
        <f t="shared" si="289"/>
      </c>
      <c r="GV55" s="25">
        <f t="shared" si="290"/>
      </c>
      <c r="GW55" s="25">
        <f t="shared" si="291"/>
      </c>
      <c r="GX55" s="25">
        <f t="shared" si="292"/>
      </c>
      <c r="GY55" s="25">
        <f t="shared" si="293"/>
      </c>
      <c r="GZ55" s="25">
        <f t="shared" si="294"/>
      </c>
      <c r="HA55" s="25">
        <f t="shared" si="295"/>
      </c>
      <c r="HB55" s="25">
        <f t="shared" si="296"/>
      </c>
      <c r="HD55">
        <f t="shared" si="297"/>
      </c>
      <c r="HE55" t="str">
        <f t="shared" si="298"/>
        <v>43</v>
      </c>
      <c r="HF55">
        <f t="shared" si="299"/>
      </c>
      <c r="HG55" t="str">
        <f t="shared" si="190"/>
        <v>43</v>
      </c>
    </row>
    <row r="56" spans="1:215" ht="27" customHeight="1">
      <c r="A56" s="103">
        <f t="shared" si="300"/>
        <v>25569</v>
      </c>
      <c r="B56" s="104">
        <f t="shared" si="300"/>
        <v>25569</v>
      </c>
      <c r="C56" s="105">
        <v>44</v>
      </c>
      <c r="D56" s="106" t="str">
        <f t="shared" si="163"/>
        <v>44</v>
      </c>
      <c r="E56" s="153"/>
      <c r="F56" s="154"/>
      <c r="G56" s="155"/>
      <c r="H56" s="129"/>
      <c r="I56" s="153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6"/>
      <c r="AE56" s="118" t="str">
        <f t="shared" si="164"/>
        <v>&lt;国民年金の特例納付実施①&gt;</v>
      </c>
      <c r="AF56" s="18">
        <v>1</v>
      </c>
      <c r="AG56" s="19" t="str">
        <f t="shared" si="195"/>
        <v>&lt;国民年金の特例納付実施①&gt;</v>
      </c>
      <c r="AH56" s="19">
        <f t="shared" si="196"/>
      </c>
      <c r="AI56" s="19">
        <f t="shared" si="197"/>
      </c>
      <c r="AJ56" s="19">
        <f t="shared" si="198"/>
      </c>
      <c r="AK56" s="19">
        <f t="shared" si="199"/>
      </c>
      <c r="AL56" s="19">
        <f t="shared" si="200"/>
      </c>
      <c r="AM56" s="19">
        <f t="shared" si="201"/>
      </c>
      <c r="AN56" s="19">
        <f t="shared" si="202"/>
      </c>
      <c r="AO56" s="20">
        <f t="shared" si="203"/>
      </c>
      <c r="AP56" s="20">
        <f t="shared" si="204"/>
      </c>
      <c r="AQ56" s="20">
        <f t="shared" si="205"/>
      </c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>
        <f t="shared" si="192"/>
      </c>
      <c r="BJ56" s="25">
        <f t="shared" si="193"/>
      </c>
      <c r="BK56" s="25">
        <f t="shared" si="194"/>
      </c>
      <c r="BL56" s="25">
        <f t="shared" si="14"/>
      </c>
      <c r="BM56" s="25">
        <f t="shared" si="15"/>
      </c>
      <c r="BN56" s="25">
        <f t="shared" si="16"/>
      </c>
      <c r="BO56" s="25">
        <f t="shared" si="17"/>
      </c>
      <c r="BP56" s="25">
        <f t="shared" si="18"/>
      </c>
      <c r="BQ56" s="25">
        <f t="shared" si="19"/>
      </c>
      <c r="BR56" s="25">
        <f t="shared" si="20"/>
      </c>
      <c r="BS56" s="25">
        <f t="shared" si="21"/>
      </c>
      <c r="BT56" s="25">
        <f t="shared" si="22"/>
      </c>
      <c r="BU56" s="27">
        <f t="shared" si="23"/>
      </c>
      <c r="BV56" s="25">
        <f t="shared" si="169"/>
      </c>
      <c r="BW56" s="25">
        <f t="shared" si="170"/>
      </c>
      <c r="BX56" s="25">
        <f t="shared" si="171"/>
      </c>
      <c r="BY56" s="25">
        <f t="shared" si="172"/>
      </c>
      <c r="BZ56" s="25">
        <f t="shared" si="173"/>
      </c>
      <c r="CA56" s="25">
        <f t="shared" si="174"/>
      </c>
      <c r="CB56" s="25">
        <f t="shared" si="175"/>
      </c>
      <c r="CC56" s="25">
        <f t="shared" si="176"/>
      </c>
      <c r="CD56" s="25">
        <f t="shared" si="177"/>
      </c>
      <c r="CE56" s="25">
        <f t="shared" si="178"/>
      </c>
      <c r="CF56" s="25">
        <f t="shared" si="179"/>
      </c>
      <c r="CG56" s="25">
        <f t="shared" si="180"/>
      </c>
      <c r="CH56" s="25">
        <f t="shared" si="181"/>
      </c>
      <c r="CI56" s="25">
        <f t="shared" si="182"/>
      </c>
      <c r="CJ56" s="25">
        <f t="shared" si="183"/>
      </c>
      <c r="CK56" s="25" t="str">
        <f t="shared" si="184"/>
        <v>44</v>
      </c>
      <c r="CL56" s="25">
        <f t="shared" si="185"/>
      </c>
      <c r="CM56" s="25">
        <f t="shared" si="186"/>
      </c>
      <c r="CN56" s="25">
        <f t="shared" si="187"/>
      </c>
      <c r="CO56" s="25">
        <f t="shared" si="188"/>
      </c>
      <c r="CP56" s="25">
        <f t="shared" si="189"/>
      </c>
      <c r="CQ56" s="25">
        <f t="shared" si="45"/>
      </c>
      <c r="CR56" s="25">
        <f t="shared" si="46"/>
      </c>
      <c r="CS56" s="25">
        <f t="shared" si="47"/>
      </c>
      <c r="CT56" s="25">
        <f t="shared" si="48"/>
      </c>
      <c r="CU56" s="25">
        <f t="shared" si="49"/>
      </c>
      <c r="CV56" s="25">
        <f t="shared" si="50"/>
      </c>
      <c r="CW56" s="25">
        <f t="shared" si="51"/>
      </c>
      <c r="CX56" s="25">
        <f t="shared" si="52"/>
      </c>
      <c r="CY56" s="25">
        <f t="shared" si="53"/>
      </c>
      <c r="CZ56" s="25">
        <f t="shared" si="54"/>
      </c>
      <c r="DA56" s="25">
        <f t="shared" si="55"/>
      </c>
      <c r="DB56" s="25">
        <f t="shared" si="56"/>
      </c>
      <c r="DC56" s="25">
        <f t="shared" si="57"/>
      </c>
      <c r="DD56" s="25">
        <f t="shared" si="58"/>
      </c>
      <c r="DE56" s="25">
        <f t="shared" si="59"/>
      </c>
      <c r="DF56" s="25">
        <f t="shared" si="60"/>
      </c>
      <c r="DG56" s="25">
        <f t="shared" si="61"/>
      </c>
      <c r="DH56" s="25">
        <f t="shared" si="62"/>
      </c>
      <c r="DI56" s="25">
        <f t="shared" si="63"/>
      </c>
      <c r="DJ56" s="25">
        <f t="shared" si="64"/>
      </c>
      <c r="DK56" s="25">
        <f t="shared" si="65"/>
      </c>
      <c r="DL56">
        <f t="shared" si="165"/>
      </c>
      <c r="DM56" t="str">
        <f t="shared" si="166"/>
        <v>44</v>
      </c>
      <c r="DN56">
        <f t="shared" si="167"/>
      </c>
      <c r="DO56" t="str">
        <f t="shared" si="168"/>
        <v>44</v>
      </c>
      <c r="DP56" s="25">
        <f t="shared" si="206"/>
      </c>
      <c r="DQ56" s="25">
        <f t="shared" si="207"/>
      </c>
      <c r="DR56" s="25">
        <f t="shared" si="208"/>
      </c>
      <c r="DS56" s="25">
        <f t="shared" si="209"/>
      </c>
      <c r="DT56" s="25">
        <f t="shared" si="210"/>
      </c>
      <c r="DU56" s="25">
        <f t="shared" si="211"/>
      </c>
      <c r="DV56" s="25">
        <f t="shared" si="212"/>
      </c>
      <c r="DW56" s="25">
        <f t="shared" si="213"/>
      </c>
      <c r="DX56" s="25">
        <f t="shared" si="214"/>
      </c>
      <c r="DY56" s="25">
        <f t="shared" si="215"/>
      </c>
      <c r="DZ56" s="25">
        <f t="shared" si="216"/>
      </c>
      <c r="EA56" s="25">
        <f t="shared" si="217"/>
      </c>
      <c r="EB56" s="25">
        <f t="shared" si="218"/>
      </c>
      <c r="EC56" s="25">
        <f t="shared" si="219"/>
      </c>
      <c r="ED56" s="25">
        <f t="shared" si="220"/>
      </c>
      <c r="EE56" s="25">
        <f t="shared" si="221"/>
      </c>
      <c r="EF56" s="25">
        <f t="shared" si="222"/>
      </c>
      <c r="EG56" s="25">
        <f t="shared" si="223"/>
      </c>
      <c r="EH56" s="25">
        <f t="shared" si="224"/>
      </c>
      <c r="EI56" s="25">
        <f t="shared" si="225"/>
      </c>
      <c r="EJ56" s="25">
        <f t="shared" si="226"/>
      </c>
      <c r="EK56" s="25">
        <f t="shared" si="227"/>
      </c>
      <c r="EL56" s="25">
        <f t="shared" si="228"/>
      </c>
      <c r="EM56" s="25">
        <f t="shared" si="229"/>
      </c>
      <c r="EN56" s="25">
        <f t="shared" si="230"/>
      </c>
      <c r="EO56" s="25">
        <f t="shared" si="231"/>
      </c>
      <c r="EP56" s="25">
        <f t="shared" si="232"/>
      </c>
      <c r="EQ56" s="25">
        <f t="shared" si="233"/>
      </c>
      <c r="ER56" s="25">
        <f t="shared" si="234"/>
      </c>
      <c r="ES56" s="25">
        <f t="shared" si="235"/>
      </c>
      <c r="ET56" s="25">
        <f t="shared" si="236"/>
      </c>
      <c r="EU56" s="25">
        <f t="shared" si="237"/>
      </c>
      <c r="EV56" s="25">
        <f t="shared" si="238"/>
      </c>
      <c r="EW56" s="25">
        <f t="shared" si="239"/>
      </c>
      <c r="EX56" s="25">
        <f t="shared" si="240"/>
      </c>
      <c r="EY56" s="25">
        <f t="shared" si="241"/>
      </c>
      <c r="EZ56" s="25">
        <f t="shared" si="242"/>
      </c>
      <c r="FA56" s="25">
        <f t="shared" si="243"/>
      </c>
      <c r="FB56" s="25">
        <f t="shared" si="244"/>
      </c>
      <c r="FC56" s="25">
        <f t="shared" si="245"/>
      </c>
      <c r="FD56" s="25">
        <f t="shared" si="246"/>
      </c>
      <c r="FE56" s="25">
        <f t="shared" si="247"/>
      </c>
      <c r="FF56" s="25">
        <f t="shared" si="248"/>
      </c>
      <c r="FG56" s="25">
        <f t="shared" si="249"/>
      </c>
      <c r="FH56" s="25">
        <f t="shared" si="250"/>
      </c>
      <c r="FI56" s="25">
        <f t="shared" si="251"/>
      </c>
      <c r="FJ56" s="25">
        <f t="shared" si="252"/>
      </c>
      <c r="FK56" s="25">
        <f t="shared" si="253"/>
      </c>
      <c r="FL56" s="25">
        <f t="shared" si="254"/>
      </c>
      <c r="FM56" s="25">
        <f t="shared" si="255"/>
      </c>
      <c r="FN56" s="25">
        <f t="shared" si="256"/>
      </c>
      <c r="FO56" s="25">
        <f t="shared" si="257"/>
      </c>
      <c r="FP56" s="25">
        <f t="shared" si="258"/>
      </c>
      <c r="FQ56" s="25">
        <f t="shared" si="259"/>
      </c>
      <c r="FR56" s="25">
        <f t="shared" si="260"/>
      </c>
      <c r="FS56" s="25">
        <f t="shared" si="261"/>
      </c>
      <c r="FT56" s="25">
        <f t="shared" si="262"/>
      </c>
      <c r="FU56" s="25">
        <f t="shared" si="263"/>
      </c>
      <c r="FV56" s="25">
        <f t="shared" si="264"/>
      </c>
      <c r="FW56" s="25">
        <f t="shared" si="265"/>
      </c>
      <c r="FX56" s="25">
        <f t="shared" si="266"/>
      </c>
      <c r="FY56" s="25">
        <f t="shared" si="267"/>
      </c>
      <c r="FZ56" s="25">
        <f t="shared" si="268"/>
      </c>
      <c r="GA56" s="25">
        <f t="shared" si="269"/>
      </c>
      <c r="GB56" s="25">
        <f t="shared" si="270"/>
        <v>44</v>
      </c>
      <c r="GC56" s="25">
        <f t="shared" si="271"/>
      </c>
      <c r="GD56" s="25">
        <f t="shared" si="272"/>
      </c>
      <c r="GE56" s="25">
        <f t="shared" si="273"/>
      </c>
      <c r="GF56" s="25">
        <f t="shared" si="274"/>
      </c>
      <c r="GG56" s="25">
        <f t="shared" si="275"/>
      </c>
      <c r="GH56" s="25">
        <f t="shared" si="276"/>
      </c>
      <c r="GI56" s="25">
        <f t="shared" si="277"/>
      </c>
      <c r="GJ56" s="25">
        <f t="shared" si="278"/>
      </c>
      <c r="GK56" s="25">
        <f t="shared" si="279"/>
      </c>
      <c r="GL56" s="25">
        <f t="shared" si="280"/>
      </c>
      <c r="GM56" s="25">
        <f t="shared" si="281"/>
      </c>
      <c r="GN56" s="25">
        <f t="shared" si="282"/>
      </c>
      <c r="GO56" s="25">
        <f t="shared" si="283"/>
      </c>
      <c r="GP56" s="25">
        <f t="shared" si="284"/>
      </c>
      <c r="GQ56" s="25">
        <f t="shared" si="285"/>
      </c>
      <c r="GR56" s="25">
        <f t="shared" si="286"/>
      </c>
      <c r="GS56" s="25">
        <f t="shared" si="287"/>
      </c>
      <c r="GT56" s="25">
        <f t="shared" si="288"/>
      </c>
      <c r="GU56" s="25">
        <f t="shared" si="289"/>
      </c>
      <c r="GV56" s="25">
        <f t="shared" si="290"/>
      </c>
      <c r="GW56" s="25">
        <f t="shared" si="291"/>
      </c>
      <c r="GX56" s="25">
        <f t="shared" si="292"/>
      </c>
      <c r="GY56" s="25">
        <f t="shared" si="293"/>
      </c>
      <c r="GZ56" s="25">
        <f t="shared" si="294"/>
      </c>
      <c r="HA56" s="25">
        <f t="shared" si="295"/>
      </c>
      <c r="HB56" s="25">
        <f t="shared" si="296"/>
      </c>
      <c r="HD56">
        <f t="shared" si="297"/>
      </c>
      <c r="HE56" t="str">
        <f t="shared" si="298"/>
        <v>44</v>
      </c>
      <c r="HF56">
        <f t="shared" si="299"/>
      </c>
      <c r="HG56" t="str">
        <f t="shared" si="190"/>
        <v>44</v>
      </c>
    </row>
    <row r="57" spans="1:215" ht="27" customHeight="1">
      <c r="A57" s="99">
        <f t="shared" si="300"/>
        <v>25934</v>
      </c>
      <c r="B57" s="100">
        <f t="shared" si="300"/>
        <v>25934</v>
      </c>
      <c r="C57" s="101">
        <v>45</v>
      </c>
      <c r="D57" s="102" t="str">
        <f t="shared" si="163"/>
        <v>45</v>
      </c>
      <c r="E57" s="157"/>
      <c r="F57" s="158"/>
      <c r="G57" s="159"/>
      <c r="H57" s="128"/>
      <c r="I57" s="157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60"/>
      <c r="AE57" s="117">
        <f t="shared" si="164"/>
      </c>
      <c r="AF57" s="18"/>
      <c r="AG57" s="19">
        <f t="shared" si="195"/>
      </c>
      <c r="AH57" s="19">
        <f t="shared" si="196"/>
      </c>
      <c r="AI57" s="19">
        <f t="shared" si="197"/>
      </c>
      <c r="AJ57" s="19">
        <f t="shared" si="198"/>
      </c>
      <c r="AK57" s="19">
        <f t="shared" si="199"/>
      </c>
      <c r="AL57" s="19">
        <f t="shared" si="200"/>
      </c>
      <c r="AM57" s="19">
        <f t="shared" si="201"/>
      </c>
      <c r="AN57" s="19">
        <f t="shared" si="202"/>
      </c>
      <c r="AO57" s="20">
        <f t="shared" si="203"/>
      </c>
      <c r="AP57" s="20">
        <f t="shared" si="204"/>
      </c>
      <c r="AQ57" s="20">
        <f t="shared" si="205"/>
      </c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>
        <f t="shared" si="192"/>
      </c>
      <c r="BJ57" s="25">
        <f t="shared" si="193"/>
      </c>
      <c r="BK57" s="25">
        <f t="shared" si="194"/>
      </c>
      <c r="BL57" s="25">
        <f t="shared" si="14"/>
      </c>
      <c r="BM57" s="25">
        <f t="shared" si="15"/>
      </c>
      <c r="BN57" s="25">
        <f t="shared" si="16"/>
      </c>
      <c r="BO57" s="25">
        <f t="shared" si="17"/>
      </c>
      <c r="BP57" s="25">
        <f t="shared" si="18"/>
      </c>
      <c r="BQ57" s="25">
        <f t="shared" si="19"/>
      </c>
      <c r="BR57" s="25">
        <f t="shared" si="20"/>
      </c>
      <c r="BS57" s="25">
        <f t="shared" si="21"/>
      </c>
      <c r="BT57" s="25">
        <f t="shared" si="22"/>
      </c>
      <c r="BU57" s="27">
        <f t="shared" si="23"/>
      </c>
      <c r="BV57" s="25">
        <f t="shared" si="169"/>
      </c>
      <c r="BW57" s="25">
        <f t="shared" si="170"/>
      </c>
      <c r="BX57" s="25">
        <f t="shared" si="171"/>
      </c>
      <c r="BY57" s="25">
        <f t="shared" si="172"/>
      </c>
      <c r="BZ57" s="25">
        <f t="shared" si="173"/>
      </c>
      <c r="CA57" s="25">
        <f t="shared" si="174"/>
      </c>
      <c r="CB57" s="25">
        <f t="shared" si="175"/>
      </c>
      <c r="CC57" s="25">
        <f t="shared" si="176"/>
      </c>
      <c r="CD57" s="25">
        <f t="shared" si="177"/>
      </c>
      <c r="CE57" s="25">
        <f t="shared" si="178"/>
      </c>
      <c r="CF57" s="25">
        <f t="shared" si="179"/>
      </c>
      <c r="CG57" s="25">
        <f t="shared" si="180"/>
      </c>
      <c r="CH57" s="25">
        <f t="shared" si="181"/>
      </c>
      <c r="CI57" s="25">
        <f t="shared" si="182"/>
      </c>
      <c r="CJ57" s="25">
        <f t="shared" si="183"/>
      </c>
      <c r="CK57" s="25">
        <f t="shared" si="184"/>
      </c>
      <c r="CL57" s="25" t="str">
        <f t="shared" si="185"/>
        <v>45</v>
      </c>
      <c r="CM57" s="25">
        <f t="shared" si="186"/>
      </c>
      <c r="CN57" s="25">
        <f t="shared" si="187"/>
      </c>
      <c r="CO57" s="25">
        <f t="shared" si="188"/>
      </c>
      <c r="CP57" s="25">
        <f t="shared" si="189"/>
      </c>
      <c r="CQ57" s="25">
        <f t="shared" si="45"/>
      </c>
      <c r="CR57" s="25">
        <f t="shared" si="46"/>
      </c>
      <c r="CS57" s="25">
        <f t="shared" si="47"/>
      </c>
      <c r="CT57" s="25">
        <f t="shared" si="48"/>
      </c>
      <c r="CU57" s="25">
        <f t="shared" si="49"/>
      </c>
      <c r="CV57" s="25">
        <f t="shared" si="50"/>
      </c>
      <c r="CW57" s="25">
        <f t="shared" si="51"/>
      </c>
      <c r="CX57" s="25">
        <f t="shared" si="52"/>
      </c>
      <c r="CY57" s="25">
        <f t="shared" si="53"/>
      </c>
      <c r="CZ57" s="25">
        <f t="shared" si="54"/>
      </c>
      <c r="DA57" s="25">
        <f t="shared" si="55"/>
      </c>
      <c r="DB57" s="25">
        <f t="shared" si="56"/>
      </c>
      <c r="DC57" s="25">
        <f t="shared" si="57"/>
      </c>
      <c r="DD57" s="25">
        <f t="shared" si="58"/>
      </c>
      <c r="DE57" s="25">
        <f t="shared" si="59"/>
      </c>
      <c r="DF57" s="25">
        <f t="shared" si="60"/>
      </c>
      <c r="DG57" s="25">
        <f t="shared" si="61"/>
      </c>
      <c r="DH57" s="25">
        <f t="shared" si="62"/>
      </c>
      <c r="DI57" s="25">
        <f t="shared" si="63"/>
      </c>
      <c r="DJ57" s="25">
        <f t="shared" si="64"/>
      </c>
      <c r="DK57" s="25">
        <f t="shared" si="65"/>
      </c>
      <c r="DL57">
        <f t="shared" si="165"/>
      </c>
      <c r="DM57" t="str">
        <f t="shared" si="166"/>
        <v>45</v>
      </c>
      <c r="DN57">
        <f t="shared" si="167"/>
      </c>
      <c r="DO57" t="str">
        <f t="shared" si="168"/>
        <v>45</v>
      </c>
      <c r="DP57" s="25">
        <f t="shared" si="206"/>
      </c>
      <c r="DQ57" s="25">
        <f t="shared" si="207"/>
      </c>
      <c r="DR57" s="25">
        <f t="shared" si="208"/>
      </c>
      <c r="DS57" s="25">
        <f t="shared" si="209"/>
      </c>
      <c r="DT57" s="25">
        <f t="shared" si="210"/>
      </c>
      <c r="DU57" s="25">
        <f t="shared" si="211"/>
      </c>
      <c r="DV57" s="25">
        <f t="shared" si="212"/>
      </c>
      <c r="DW57" s="25">
        <f t="shared" si="213"/>
      </c>
      <c r="DX57" s="25">
        <f t="shared" si="214"/>
      </c>
      <c r="DY57" s="25">
        <f t="shared" si="215"/>
      </c>
      <c r="DZ57" s="25">
        <f t="shared" si="216"/>
      </c>
      <c r="EA57" s="25">
        <f t="shared" si="217"/>
      </c>
      <c r="EB57" s="25">
        <f t="shared" si="218"/>
      </c>
      <c r="EC57" s="25">
        <f t="shared" si="219"/>
      </c>
      <c r="ED57" s="25">
        <f t="shared" si="220"/>
      </c>
      <c r="EE57" s="25">
        <f t="shared" si="221"/>
      </c>
      <c r="EF57" s="25">
        <f t="shared" si="222"/>
      </c>
      <c r="EG57" s="25">
        <f t="shared" si="223"/>
      </c>
      <c r="EH57" s="25">
        <f t="shared" si="224"/>
      </c>
      <c r="EI57" s="25">
        <f t="shared" si="225"/>
      </c>
      <c r="EJ57" s="25">
        <f t="shared" si="226"/>
      </c>
      <c r="EK57" s="25">
        <f t="shared" si="227"/>
      </c>
      <c r="EL57" s="25">
        <f t="shared" si="228"/>
      </c>
      <c r="EM57" s="25">
        <f t="shared" si="229"/>
      </c>
      <c r="EN57" s="25">
        <f t="shared" si="230"/>
      </c>
      <c r="EO57" s="25">
        <f t="shared" si="231"/>
      </c>
      <c r="EP57" s="25">
        <f t="shared" si="232"/>
      </c>
      <c r="EQ57" s="25">
        <f t="shared" si="233"/>
      </c>
      <c r="ER57" s="25">
        <f t="shared" si="234"/>
      </c>
      <c r="ES57" s="25">
        <f t="shared" si="235"/>
      </c>
      <c r="ET57" s="25">
        <f t="shared" si="236"/>
      </c>
      <c r="EU57" s="25">
        <f t="shared" si="237"/>
      </c>
      <c r="EV57" s="25">
        <f t="shared" si="238"/>
      </c>
      <c r="EW57" s="25">
        <f t="shared" si="239"/>
      </c>
      <c r="EX57" s="25">
        <f t="shared" si="240"/>
      </c>
      <c r="EY57" s="25">
        <f t="shared" si="241"/>
      </c>
      <c r="EZ57" s="25">
        <f t="shared" si="242"/>
      </c>
      <c r="FA57" s="25">
        <f t="shared" si="243"/>
      </c>
      <c r="FB57" s="25">
        <f t="shared" si="244"/>
      </c>
      <c r="FC57" s="25">
        <f t="shared" si="245"/>
      </c>
      <c r="FD57" s="25">
        <f t="shared" si="246"/>
      </c>
      <c r="FE57" s="25">
        <f t="shared" si="247"/>
      </c>
      <c r="FF57" s="25">
        <f t="shared" si="248"/>
      </c>
      <c r="FG57" s="25">
        <f t="shared" si="249"/>
      </c>
      <c r="FH57" s="25">
        <f t="shared" si="250"/>
      </c>
      <c r="FI57" s="25">
        <f t="shared" si="251"/>
      </c>
      <c r="FJ57" s="25">
        <f t="shared" si="252"/>
      </c>
      <c r="FK57" s="25">
        <f t="shared" si="253"/>
      </c>
      <c r="FL57" s="25">
        <f t="shared" si="254"/>
      </c>
      <c r="FM57" s="25">
        <f t="shared" si="255"/>
      </c>
      <c r="FN57" s="25">
        <f t="shared" si="256"/>
      </c>
      <c r="FO57" s="25">
        <f t="shared" si="257"/>
      </c>
      <c r="FP57" s="25">
        <f t="shared" si="258"/>
      </c>
      <c r="FQ57" s="25">
        <f t="shared" si="259"/>
      </c>
      <c r="FR57" s="25">
        <f t="shared" si="260"/>
      </c>
      <c r="FS57" s="25">
        <f t="shared" si="261"/>
      </c>
      <c r="FT57" s="25">
        <f t="shared" si="262"/>
      </c>
      <c r="FU57" s="25">
        <f t="shared" si="263"/>
      </c>
      <c r="FV57" s="25">
        <f t="shared" si="264"/>
      </c>
      <c r="FW57" s="25">
        <f t="shared" si="265"/>
      </c>
      <c r="FX57" s="25">
        <f t="shared" si="266"/>
      </c>
      <c r="FY57" s="25">
        <f t="shared" si="267"/>
      </c>
      <c r="FZ57" s="25">
        <f t="shared" si="268"/>
      </c>
      <c r="GA57" s="25">
        <f t="shared" si="269"/>
      </c>
      <c r="GB57" s="25">
        <f t="shared" si="270"/>
      </c>
      <c r="GC57" s="25">
        <f t="shared" si="271"/>
        <v>45</v>
      </c>
      <c r="GD57" s="25">
        <f t="shared" si="272"/>
      </c>
      <c r="GE57" s="25">
        <f t="shared" si="273"/>
      </c>
      <c r="GF57" s="25">
        <f t="shared" si="274"/>
      </c>
      <c r="GG57" s="25">
        <f t="shared" si="275"/>
      </c>
      <c r="GH57" s="25">
        <f t="shared" si="276"/>
      </c>
      <c r="GI57" s="25">
        <f t="shared" si="277"/>
      </c>
      <c r="GJ57" s="25">
        <f t="shared" si="278"/>
      </c>
      <c r="GK57" s="25">
        <f t="shared" si="279"/>
      </c>
      <c r="GL57" s="25">
        <f t="shared" si="280"/>
      </c>
      <c r="GM57" s="25">
        <f t="shared" si="281"/>
      </c>
      <c r="GN57" s="25">
        <f t="shared" si="282"/>
      </c>
      <c r="GO57" s="25">
        <f t="shared" si="283"/>
      </c>
      <c r="GP57" s="25">
        <f t="shared" si="284"/>
      </c>
      <c r="GQ57" s="25">
        <f t="shared" si="285"/>
      </c>
      <c r="GR57" s="25">
        <f t="shared" si="286"/>
      </c>
      <c r="GS57" s="25">
        <f t="shared" si="287"/>
      </c>
      <c r="GT57" s="25">
        <f t="shared" si="288"/>
      </c>
      <c r="GU57" s="25">
        <f t="shared" si="289"/>
      </c>
      <c r="GV57" s="25">
        <f t="shared" si="290"/>
      </c>
      <c r="GW57" s="25">
        <f t="shared" si="291"/>
      </c>
      <c r="GX57" s="25">
        <f t="shared" si="292"/>
      </c>
      <c r="GY57" s="25">
        <f t="shared" si="293"/>
      </c>
      <c r="GZ57" s="25">
        <f t="shared" si="294"/>
      </c>
      <c r="HA57" s="25">
        <f t="shared" si="295"/>
      </c>
      <c r="HB57" s="25">
        <f t="shared" si="296"/>
      </c>
      <c r="HD57">
        <f t="shared" si="297"/>
      </c>
      <c r="HE57" t="str">
        <f t="shared" si="298"/>
        <v>45</v>
      </c>
      <c r="HF57">
        <f t="shared" si="299"/>
      </c>
      <c r="HG57" t="str">
        <f t="shared" si="190"/>
        <v>45</v>
      </c>
    </row>
    <row r="58" spans="1:215" ht="27" customHeight="1">
      <c r="A58" s="103">
        <f t="shared" si="300"/>
        <v>26299</v>
      </c>
      <c r="B58" s="104">
        <f t="shared" si="300"/>
        <v>26299</v>
      </c>
      <c r="C58" s="105">
        <v>46</v>
      </c>
      <c r="D58" s="106" t="str">
        <f t="shared" si="163"/>
        <v>46</v>
      </c>
      <c r="E58" s="153"/>
      <c r="F58" s="154"/>
      <c r="G58" s="155"/>
      <c r="H58" s="129"/>
      <c r="I58" s="153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6"/>
      <c r="AE58" s="118">
        <f t="shared" si="164"/>
      </c>
      <c r="AF58" s="18">
        <v>1</v>
      </c>
      <c r="AG58" s="19">
        <f t="shared" si="195"/>
      </c>
      <c r="AH58" s="19">
        <f t="shared" si="196"/>
      </c>
      <c r="AI58" s="19">
        <f t="shared" si="197"/>
      </c>
      <c r="AJ58" s="19">
        <f t="shared" si="198"/>
      </c>
      <c r="AK58" s="19">
        <f t="shared" si="199"/>
      </c>
      <c r="AL58" s="19">
        <f t="shared" si="200"/>
      </c>
      <c r="AM58" s="19">
        <f t="shared" si="201"/>
      </c>
      <c r="AN58" s="19">
        <f t="shared" si="202"/>
      </c>
      <c r="AO58" s="20">
        <f t="shared" si="203"/>
      </c>
      <c r="AP58" s="20">
        <f t="shared" si="204"/>
      </c>
      <c r="AQ58" s="20">
        <f t="shared" si="205"/>
      </c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>
        <f t="shared" si="192"/>
      </c>
      <c r="BJ58" s="25">
        <f t="shared" si="193"/>
      </c>
      <c r="BK58" s="25">
        <f t="shared" si="194"/>
      </c>
      <c r="BL58" s="25">
        <f t="shared" si="14"/>
      </c>
      <c r="BM58" s="25">
        <f>IF($C58=DATEDIF($AF$7,$AF$9,"Y")+20,"20","")</f>
      </c>
      <c r="BN58" s="25">
        <f>IF($C58=DATEDIF($AF$7,$AF$9,"Y")+21,"21","")</f>
      </c>
      <c r="BO58" s="25">
        <f>IF($C58=DATEDIF($AF$7,$AF$9,"Y")+22,"22","")</f>
      </c>
      <c r="BP58" s="25">
        <f>IF($C58=DATEDIF($AF$7,$AF$9,"Y")+23,"23","")</f>
      </c>
      <c r="BQ58" s="25">
        <f>IF($C58=DATEDIF($AF$7,$AF$9,"Y")+24,"24","")</f>
      </c>
      <c r="BR58" s="25">
        <f>IF($C58=DATEDIF($AF$7,$AF$9,"Y")+25,"25","")</f>
      </c>
      <c r="BS58" s="25">
        <f>IF($C58=DATEDIF($AF$7,$AF$9,"Y")+26,"26","")</f>
      </c>
      <c r="BT58" s="25">
        <f>IF($C58=DATEDIF($AF$7,$AF$9,"Y")+27,"27","")</f>
      </c>
      <c r="BU58" s="27">
        <f>IF($C58=DATEDIF($AF$7,$AF$9,"Y")+28,"28","")</f>
      </c>
      <c r="BV58" s="25">
        <f t="shared" si="169"/>
      </c>
      <c r="BW58" s="25">
        <f t="shared" si="170"/>
      </c>
      <c r="BX58" s="25">
        <f t="shared" si="171"/>
      </c>
      <c r="BY58" s="25">
        <f t="shared" si="172"/>
      </c>
      <c r="BZ58" s="25">
        <f t="shared" si="173"/>
      </c>
      <c r="CA58" s="25">
        <f t="shared" si="174"/>
      </c>
      <c r="CB58" s="25">
        <f t="shared" si="175"/>
      </c>
      <c r="CC58" s="25">
        <f t="shared" si="176"/>
      </c>
      <c r="CD58" s="25">
        <f t="shared" si="177"/>
      </c>
      <c r="CE58" s="25">
        <f t="shared" si="178"/>
      </c>
      <c r="CF58" s="25">
        <f t="shared" si="179"/>
      </c>
      <c r="CG58" s="25">
        <f t="shared" si="180"/>
      </c>
      <c r="CH58" s="25">
        <f t="shared" si="181"/>
      </c>
      <c r="CI58" s="25">
        <f t="shared" si="182"/>
      </c>
      <c r="CJ58" s="25">
        <f t="shared" si="183"/>
      </c>
      <c r="CK58" s="25">
        <f t="shared" si="184"/>
      </c>
      <c r="CL58" s="25">
        <f t="shared" si="185"/>
      </c>
      <c r="CM58" s="25" t="str">
        <f t="shared" si="186"/>
        <v>46</v>
      </c>
      <c r="CN58" s="25">
        <f t="shared" si="187"/>
      </c>
      <c r="CO58" s="25">
        <f t="shared" si="188"/>
      </c>
      <c r="CP58" s="25">
        <f t="shared" si="189"/>
      </c>
      <c r="CQ58" s="25">
        <f t="shared" si="45"/>
      </c>
      <c r="CR58" s="25">
        <f t="shared" si="46"/>
      </c>
      <c r="CS58" s="25">
        <f t="shared" si="47"/>
      </c>
      <c r="CT58" s="25">
        <f t="shared" si="48"/>
      </c>
      <c r="CU58" s="25">
        <f t="shared" si="49"/>
      </c>
      <c r="CV58" s="25">
        <f t="shared" si="50"/>
      </c>
      <c r="CW58" s="25">
        <f t="shared" si="51"/>
      </c>
      <c r="CX58" s="25">
        <f t="shared" si="52"/>
      </c>
      <c r="CY58" s="25">
        <f t="shared" si="53"/>
      </c>
      <c r="CZ58" s="25">
        <f t="shared" si="54"/>
      </c>
      <c r="DA58" s="25">
        <f t="shared" si="55"/>
      </c>
      <c r="DB58" s="25">
        <f t="shared" si="56"/>
      </c>
      <c r="DC58" s="25">
        <f t="shared" si="57"/>
      </c>
      <c r="DD58" s="25">
        <f t="shared" si="58"/>
      </c>
      <c r="DE58" s="25">
        <f t="shared" si="59"/>
      </c>
      <c r="DF58" s="25">
        <f t="shared" si="60"/>
      </c>
      <c r="DG58" s="25">
        <f t="shared" si="61"/>
      </c>
      <c r="DH58" s="25">
        <f t="shared" si="62"/>
      </c>
      <c r="DI58" s="25">
        <f t="shared" si="63"/>
      </c>
      <c r="DJ58" s="25">
        <f t="shared" si="64"/>
      </c>
      <c r="DK58" s="25">
        <f t="shared" si="65"/>
      </c>
      <c r="DL58">
        <f t="shared" si="165"/>
      </c>
      <c r="DM58" t="str">
        <f t="shared" si="166"/>
        <v>46</v>
      </c>
      <c r="DN58">
        <f t="shared" si="167"/>
      </c>
      <c r="DO58" t="str">
        <f t="shared" si="168"/>
        <v>46</v>
      </c>
      <c r="DP58" s="25">
        <f t="shared" si="206"/>
      </c>
      <c r="DQ58" s="25">
        <f t="shared" si="207"/>
      </c>
      <c r="DR58" s="25">
        <f t="shared" si="208"/>
      </c>
      <c r="DS58" s="25">
        <f t="shared" si="209"/>
      </c>
      <c r="DT58" s="25">
        <f t="shared" si="210"/>
      </c>
      <c r="DU58" s="25">
        <f t="shared" si="211"/>
      </c>
      <c r="DV58" s="25">
        <f t="shared" si="212"/>
      </c>
      <c r="DW58" s="25">
        <f t="shared" si="213"/>
      </c>
      <c r="DX58" s="25">
        <f t="shared" si="214"/>
      </c>
      <c r="DY58" s="25">
        <f t="shared" si="215"/>
      </c>
      <c r="DZ58" s="25">
        <f t="shared" si="216"/>
      </c>
      <c r="EA58" s="25">
        <f t="shared" si="217"/>
      </c>
      <c r="EB58" s="25">
        <f t="shared" si="218"/>
      </c>
      <c r="EC58" s="25">
        <f t="shared" si="219"/>
      </c>
      <c r="ED58" s="25">
        <f t="shared" si="220"/>
      </c>
      <c r="EE58" s="25">
        <f t="shared" si="221"/>
      </c>
      <c r="EF58" s="25">
        <f t="shared" si="222"/>
      </c>
      <c r="EG58" s="25">
        <f t="shared" si="223"/>
      </c>
      <c r="EH58" s="25">
        <f t="shared" si="224"/>
      </c>
      <c r="EI58" s="25">
        <f t="shared" si="225"/>
      </c>
      <c r="EJ58" s="25">
        <f t="shared" si="226"/>
      </c>
      <c r="EK58" s="25">
        <f t="shared" si="227"/>
      </c>
      <c r="EL58" s="25">
        <f t="shared" si="228"/>
      </c>
      <c r="EM58" s="25">
        <f t="shared" si="229"/>
      </c>
      <c r="EN58" s="25">
        <f t="shared" si="230"/>
      </c>
      <c r="EO58" s="25">
        <f t="shared" si="231"/>
      </c>
      <c r="EP58" s="25">
        <f t="shared" si="232"/>
      </c>
      <c r="EQ58" s="25">
        <f t="shared" si="233"/>
      </c>
      <c r="ER58" s="25">
        <f t="shared" si="234"/>
      </c>
      <c r="ES58" s="25">
        <f t="shared" si="235"/>
      </c>
      <c r="ET58" s="25">
        <f t="shared" si="236"/>
      </c>
      <c r="EU58" s="25">
        <f t="shared" si="237"/>
      </c>
      <c r="EV58" s="25">
        <f t="shared" si="238"/>
      </c>
      <c r="EW58" s="25">
        <f t="shared" si="239"/>
      </c>
      <c r="EX58" s="25">
        <f t="shared" si="240"/>
      </c>
      <c r="EY58" s="25">
        <f t="shared" si="241"/>
      </c>
      <c r="EZ58" s="25">
        <f t="shared" si="242"/>
      </c>
      <c r="FA58" s="25">
        <f t="shared" si="243"/>
      </c>
      <c r="FB58" s="25">
        <f t="shared" si="244"/>
      </c>
      <c r="FC58" s="25">
        <f t="shared" si="245"/>
      </c>
      <c r="FD58" s="25">
        <f t="shared" si="246"/>
      </c>
      <c r="FE58" s="25">
        <f t="shared" si="247"/>
      </c>
      <c r="FF58" s="25">
        <f t="shared" si="248"/>
      </c>
      <c r="FG58" s="25">
        <f t="shared" si="249"/>
      </c>
      <c r="FH58" s="25">
        <f t="shared" si="250"/>
      </c>
      <c r="FI58" s="25">
        <f t="shared" si="251"/>
      </c>
      <c r="FJ58" s="25">
        <f t="shared" si="252"/>
      </c>
      <c r="FK58" s="25">
        <f t="shared" si="253"/>
      </c>
      <c r="FL58" s="25">
        <f t="shared" si="254"/>
      </c>
      <c r="FM58" s="25">
        <f t="shared" si="255"/>
      </c>
      <c r="FN58" s="25">
        <f t="shared" si="256"/>
      </c>
      <c r="FO58" s="25">
        <f t="shared" si="257"/>
      </c>
      <c r="FP58" s="25">
        <f t="shared" si="258"/>
      </c>
      <c r="FQ58" s="25">
        <f t="shared" si="259"/>
      </c>
      <c r="FR58" s="25">
        <f t="shared" si="260"/>
      </c>
      <c r="FS58" s="25">
        <f t="shared" si="261"/>
      </c>
      <c r="FT58" s="25">
        <f t="shared" si="262"/>
      </c>
      <c r="FU58" s="25">
        <f t="shared" si="263"/>
      </c>
      <c r="FV58" s="25">
        <f t="shared" si="264"/>
      </c>
      <c r="FW58" s="25">
        <f t="shared" si="265"/>
      </c>
      <c r="FX58" s="25">
        <f t="shared" si="266"/>
      </c>
      <c r="FY58" s="25">
        <f t="shared" si="267"/>
      </c>
      <c r="FZ58" s="25">
        <f t="shared" si="268"/>
      </c>
      <c r="GA58" s="25">
        <f t="shared" si="269"/>
      </c>
      <c r="GB58" s="25">
        <f t="shared" si="270"/>
      </c>
      <c r="GC58" s="25">
        <f t="shared" si="271"/>
      </c>
      <c r="GD58" s="25">
        <f t="shared" si="272"/>
        <v>46</v>
      </c>
      <c r="GE58" s="25">
        <f t="shared" si="273"/>
      </c>
      <c r="GF58" s="25">
        <f t="shared" si="274"/>
      </c>
      <c r="GG58" s="25">
        <f t="shared" si="275"/>
      </c>
      <c r="GH58" s="25">
        <f t="shared" si="276"/>
      </c>
      <c r="GI58" s="25">
        <f t="shared" si="277"/>
      </c>
      <c r="GJ58" s="25">
        <f t="shared" si="278"/>
      </c>
      <c r="GK58" s="25">
        <f t="shared" si="279"/>
      </c>
      <c r="GL58" s="25">
        <f t="shared" si="280"/>
      </c>
      <c r="GM58" s="25">
        <f t="shared" si="281"/>
      </c>
      <c r="GN58" s="25">
        <f t="shared" si="282"/>
      </c>
      <c r="GO58" s="25">
        <f t="shared" si="283"/>
      </c>
      <c r="GP58" s="25">
        <f t="shared" si="284"/>
      </c>
      <c r="GQ58" s="25">
        <f t="shared" si="285"/>
      </c>
      <c r="GR58" s="25">
        <f t="shared" si="286"/>
      </c>
      <c r="GS58" s="25">
        <f t="shared" si="287"/>
      </c>
      <c r="GT58" s="25">
        <f t="shared" si="288"/>
      </c>
      <c r="GU58" s="25">
        <f t="shared" si="289"/>
      </c>
      <c r="GV58" s="25">
        <f t="shared" si="290"/>
      </c>
      <c r="GW58" s="25">
        <f t="shared" si="291"/>
      </c>
      <c r="GX58" s="25">
        <f t="shared" si="292"/>
      </c>
      <c r="GY58" s="25">
        <f t="shared" si="293"/>
      </c>
      <c r="GZ58" s="25">
        <f t="shared" si="294"/>
      </c>
      <c r="HA58" s="25">
        <f t="shared" si="295"/>
      </c>
      <c r="HB58" s="25">
        <f t="shared" si="296"/>
      </c>
      <c r="HD58">
        <f t="shared" si="297"/>
      </c>
      <c r="HE58" t="str">
        <f t="shared" si="298"/>
        <v>46</v>
      </c>
      <c r="HF58">
        <f t="shared" si="299"/>
      </c>
      <c r="HG58" t="str">
        <f t="shared" si="190"/>
        <v>46</v>
      </c>
    </row>
    <row r="59" spans="1:215" ht="27" customHeight="1">
      <c r="A59" s="99">
        <f t="shared" si="300"/>
        <v>26665</v>
      </c>
      <c r="B59" s="100">
        <f t="shared" si="300"/>
        <v>26665</v>
      </c>
      <c r="C59" s="101">
        <v>47</v>
      </c>
      <c r="D59" s="102" t="str">
        <f t="shared" si="163"/>
        <v>47</v>
      </c>
      <c r="E59" s="157"/>
      <c r="F59" s="158"/>
      <c r="G59" s="159"/>
      <c r="H59" s="128"/>
      <c r="I59" s="157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60"/>
      <c r="AE59" s="117">
        <f t="shared" si="164"/>
      </c>
      <c r="AF59" s="18"/>
      <c r="AG59" s="19">
        <f t="shared" si="195"/>
      </c>
      <c r="AH59" s="19">
        <f t="shared" si="196"/>
      </c>
      <c r="AI59" s="19">
        <f t="shared" si="197"/>
      </c>
      <c r="AJ59" s="19">
        <f t="shared" si="198"/>
      </c>
      <c r="AK59" s="19">
        <f t="shared" si="199"/>
      </c>
      <c r="AL59" s="19">
        <f t="shared" si="200"/>
      </c>
      <c r="AM59" s="19">
        <f t="shared" si="201"/>
      </c>
      <c r="AN59" s="19">
        <f t="shared" si="202"/>
      </c>
      <c r="AO59" s="20">
        <f t="shared" si="203"/>
      </c>
      <c r="AP59" s="20">
        <f t="shared" si="204"/>
      </c>
      <c r="AQ59" s="20">
        <f t="shared" si="205"/>
      </c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>
        <f t="shared" si="192"/>
      </c>
      <c r="BJ59" s="25">
        <f t="shared" si="193"/>
      </c>
      <c r="BK59" s="25">
        <f t="shared" si="194"/>
      </c>
      <c r="BL59" s="25">
        <f t="shared" si="14"/>
      </c>
      <c r="BM59" s="25">
        <f aca="true" t="shared" si="301" ref="BM59:BM82">IF($C59=DATEDIF($AF$7,$AF$9,"Y")+20,"20","")</f>
      </c>
      <c r="BN59" s="25">
        <f aca="true" t="shared" si="302" ref="BN59:BN82">IF($C59=DATEDIF($AF$7,$AF$9,"Y")+21,"21","")</f>
      </c>
      <c r="BO59" s="25">
        <f aca="true" t="shared" si="303" ref="BO59:BO82">IF($C59=DATEDIF($AF$7,$AF$9,"Y")+22,"22","")</f>
      </c>
      <c r="BP59" s="25">
        <f aca="true" t="shared" si="304" ref="BP59:BP82">IF($C59=DATEDIF($AF$7,$AF$9,"Y")+23,"23","")</f>
      </c>
      <c r="BQ59" s="25">
        <f aca="true" t="shared" si="305" ref="BQ59:BQ82">IF($C59=DATEDIF($AF$7,$AF$9,"Y")+24,"24","")</f>
      </c>
      <c r="BR59" s="25">
        <f aca="true" t="shared" si="306" ref="BR59:BR82">IF($C59=DATEDIF($AF$7,$AF$9,"Y")+25,"25","")</f>
      </c>
      <c r="BS59" s="25">
        <f aca="true" t="shared" si="307" ref="BS59:BS82">IF($C59=DATEDIF($AF$7,$AF$9,"Y")+26,"26","")</f>
      </c>
      <c r="BT59" s="25">
        <f aca="true" t="shared" si="308" ref="BT59:BT82">IF($C59=DATEDIF($AF$7,$AF$9,"Y")+27,"27","")</f>
      </c>
      <c r="BU59" s="27">
        <f aca="true" t="shared" si="309" ref="BU59:BU82">IF($C59=DATEDIF($AF$7,$AF$9,"Y")+28,"28","")</f>
      </c>
      <c r="BV59" s="25">
        <f t="shared" si="169"/>
      </c>
      <c r="BW59" s="25">
        <f t="shared" si="170"/>
      </c>
      <c r="BX59" s="25">
        <f t="shared" si="171"/>
      </c>
      <c r="BY59" s="25">
        <f t="shared" si="172"/>
      </c>
      <c r="BZ59" s="25">
        <f t="shared" si="173"/>
      </c>
      <c r="CA59" s="25">
        <f t="shared" si="174"/>
      </c>
      <c r="CB59" s="25">
        <f t="shared" si="175"/>
      </c>
      <c r="CC59" s="25">
        <f t="shared" si="176"/>
      </c>
      <c r="CD59" s="25">
        <f t="shared" si="177"/>
      </c>
      <c r="CE59" s="25">
        <f t="shared" si="178"/>
      </c>
      <c r="CF59" s="25">
        <f t="shared" si="179"/>
      </c>
      <c r="CG59" s="25">
        <f t="shared" si="180"/>
      </c>
      <c r="CH59" s="25">
        <f t="shared" si="181"/>
      </c>
      <c r="CI59" s="25">
        <f t="shared" si="182"/>
      </c>
      <c r="CJ59" s="25">
        <f t="shared" si="183"/>
      </c>
      <c r="CK59" s="25">
        <f t="shared" si="184"/>
      </c>
      <c r="CL59" s="25">
        <f t="shared" si="185"/>
      </c>
      <c r="CM59" s="25">
        <f t="shared" si="186"/>
      </c>
      <c r="CN59" s="25" t="str">
        <f t="shared" si="187"/>
        <v>47</v>
      </c>
      <c r="CO59" s="25">
        <f t="shared" si="188"/>
      </c>
      <c r="CP59" s="25">
        <f t="shared" si="189"/>
      </c>
      <c r="CQ59" s="25">
        <f t="shared" si="45"/>
      </c>
      <c r="CR59" s="25">
        <f t="shared" si="46"/>
      </c>
      <c r="CS59" s="25">
        <f t="shared" si="47"/>
      </c>
      <c r="CT59" s="25">
        <f t="shared" si="48"/>
      </c>
      <c r="CU59" s="25">
        <f t="shared" si="49"/>
      </c>
      <c r="CV59" s="25">
        <f t="shared" si="50"/>
      </c>
      <c r="CW59" s="25">
        <f t="shared" si="51"/>
      </c>
      <c r="CX59" s="25">
        <f t="shared" si="52"/>
      </c>
      <c r="CY59" s="25">
        <f t="shared" si="53"/>
      </c>
      <c r="CZ59" s="25">
        <f t="shared" si="54"/>
      </c>
      <c r="DA59" s="25">
        <f t="shared" si="55"/>
      </c>
      <c r="DB59" s="25">
        <f t="shared" si="56"/>
      </c>
      <c r="DC59" s="25">
        <f t="shared" si="57"/>
      </c>
      <c r="DD59" s="25">
        <f t="shared" si="58"/>
      </c>
      <c r="DE59" s="25">
        <f t="shared" si="59"/>
      </c>
      <c r="DF59" s="25">
        <f t="shared" si="60"/>
      </c>
      <c r="DG59" s="25">
        <f t="shared" si="61"/>
      </c>
      <c r="DH59" s="25">
        <f t="shared" si="62"/>
      </c>
      <c r="DI59" s="25">
        <f t="shared" si="63"/>
      </c>
      <c r="DJ59" s="25">
        <f t="shared" si="64"/>
      </c>
      <c r="DK59" s="25">
        <f t="shared" si="65"/>
      </c>
      <c r="DL59">
        <f t="shared" si="165"/>
      </c>
      <c r="DM59" t="str">
        <f t="shared" si="166"/>
        <v>47</v>
      </c>
      <c r="DN59">
        <f t="shared" si="167"/>
      </c>
      <c r="DO59" t="str">
        <f t="shared" si="168"/>
        <v>47</v>
      </c>
      <c r="DP59" s="25">
        <f t="shared" si="206"/>
      </c>
      <c r="DQ59" s="25">
        <f t="shared" si="207"/>
      </c>
      <c r="DR59" s="25">
        <f t="shared" si="208"/>
      </c>
      <c r="DS59" s="25">
        <f t="shared" si="209"/>
      </c>
      <c r="DT59" s="25">
        <f t="shared" si="210"/>
      </c>
      <c r="DU59" s="25">
        <f t="shared" si="211"/>
      </c>
      <c r="DV59" s="25">
        <f t="shared" si="212"/>
      </c>
      <c r="DW59" s="25">
        <f t="shared" si="213"/>
      </c>
      <c r="DX59" s="25">
        <f t="shared" si="214"/>
      </c>
      <c r="DY59" s="25">
        <f t="shared" si="215"/>
      </c>
      <c r="DZ59" s="25">
        <f t="shared" si="216"/>
      </c>
      <c r="EA59" s="25">
        <f t="shared" si="217"/>
      </c>
      <c r="EB59" s="25">
        <f t="shared" si="218"/>
      </c>
      <c r="EC59" s="25">
        <f t="shared" si="219"/>
      </c>
      <c r="ED59" s="25">
        <f t="shared" si="220"/>
      </c>
      <c r="EE59" s="25">
        <f t="shared" si="221"/>
      </c>
      <c r="EF59" s="25">
        <f t="shared" si="222"/>
      </c>
      <c r="EG59" s="25">
        <f t="shared" si="223"/>
      </c>
      <c r="EH59" s="25">
        <f t="shared" si="224"/>
      </c>
      <c r="EI59" s="25">
        <f t="shared" si="225"/>
      </c>
      <c r="EJ59" s="25">
        <f t="shared" si="226"/>
      </c>
      <c r="EK59" s="25">
        <f t="shared" si="227"/>
      </c>
      <c r="EL59" s="25">
        <f t="shared" si="228"/>
      </c>
      <c r="EM59" s="25">
        <f t="shared" si="229"/>
      </c>
      <c r="EN59" s="25">
        <f t="shared" si="230"/>
      </c>
      <c r="EO59" s="25">
        <f t="shared" si="231"/>
      </c>
      <c r="EP59" s="25">
        <f t="shared" si="232"/>
      </c>
      <c r="EQ59" s="25">
        <f t="shared" si="233"/>
      </c>
      <c r="ER59" s="25">
        <f t="shared" si="234"/>
      </c>
      <c r="ES59" s="25">
        <f t="shared" si="235"/>
      </c>
      <c r="ET59" s="25">
        <f t="shared" si="236"/>
      </c>
      <c r="EU59" s="25">
        <f t="shared" si="237"/>
      </c>
      <c r="EV59" s="25">
        <f t="shared" si="238"/>
      </c>
      <c r="EW59" s="25">
        <f t="shared" si="239"/>
      </c>
      <c r="EX59" s="25">
        <f t="shared" si="240"/>
      </c>
      <c r="EY59" s="25">
        <f t="shared" si="241"/>
      </c>
      <c r="EZ59" s="25">
        <f t="shared" si="242"/>
      </c>
      <c r="FA59" s="25">
        <f t="shared" si="243"/>
      </c>
      <c r="FB59" s="25">
        <f t="shared" si="244"/>
      </c>
      <c r="FC59" s="25">
        <f t="shared" si="245"/>
      </c>
      <c r="FD59" s="25">
        <f t="shared" si="246"/>
      </c>
      <c r="FE59" s="25">
        <f t="shared" si="247"/>
      </c>
      <c r="FF59" s="25">
        <f t="shared" si="248"/>
      </c>
      <c r="FG59" s="25">
        <f t="shared" si="249"/>
      </c>
      <c r="FH59" s="25">
        <f t="shared" si="250"/>
      </c>
      <c r="FI59" s="25">
        <f t="shared" si="251"/>
      </c>
      <c r="FJ59" s="25">
        <f t="shared" si="252"/>
      </c>
      <c r="FK59" s="25">
        <f t="shared" si="253"/>
      </c>
      <c r="FL59" s="25">
        <f t="shared" si="254"/>
      </c>
      <c r="FM59" s="25">
        <f t="shared" si="255"/>
      </c>
      <c r="FN59" s="25">
        <f t="shared" si="256"/>
      </c>
      <c r="FO59" s="25">
        <f t="shared" si="257"/>
      </c>
      <c r="FP59" s="25">
        <f t="shared" si="258"/>
      </c>
      <c r="FQ59" s="25">
        <f t="shared" si="259"/>
      </c>
      <c r="FR59" s="25">
        <f t="shared" si="260"/>
      </c>
      <c r="FS59" s="25">
        <f t="shared" si="261"/>
      </c>
      <c r="FT59" s="25">
        <f t="shared" si="262"/>
      </c>
      <c r="FU59" s="25">
        <f t="shared" si="263"/>
      </c>
      <c r="FV59" s="25">
        <f t="shared" si="264"/>
      </c>
      <c r="FW59" s="25">
        <f t="shared" si="265"/>
      </c>
      <c r="FX59" s="25">
        <f t="shared" si="266"/>
      </c>
      <c r="FY59" s="25">
        <f t="shared" si="267"/>
      </c>
      <c r="FZ59" s="25">
        <f t="shared" si="268"/>
      </c>
      <c r="GA59" s="25">
        <f t="shared" si="269"/>
      </c>
      <c r="GB59" s="25">
        <f t="shared" si="270"/>
      </c>
      <c r="GC59" s="25">
        <f t="shared" si="271"/>
      </c>
      <c r="GD59" s="25">
        <f t="shared" si="272"/>
      </c>
      <c r="GE59" s="25">
        <f t="shared" si="273"/>
        <v>47</v>
      </c>
      <c r="GF59" s="25">
        <f t="shared" si="274"/>
      </c>
      <c r="GG59" s="25">
        <f t="shared" si="275"/>
      </c>
      <c r="GH59" s="25">
        <f t="shared" si="276"/>
      </c>
      <c r="GI59" s="25">
        <f t="shared" si="277"/>
      </c>
      <c r="GJ59" s="25">
        <f t="shared" si="278"/>
      </c>
      <c r="GK59" s="25">
        <f t="shared" si="279"/>
      </c>
      <c r="GL59" s="25">
        <f t="shared" si="280"/>
      </c>
      <c r="GM59" s="25">
        <f t="shared" si="281"/>
      </c>
      <c r="GN59" s="25">
        <f t="shared" si="282"/>
      </c>
      <c r="GO59" s="25">
        <f t="shared" si="283"/>
      </c>
      <c r="GP59" s="25">
        <f t="shared" si="284"/>
      </c>
      <c r="GQ59" s="25">
        <f t="shared" si="285"/>
      </c>
      <c r="GR59" s="25">
        <f t="shared" si="286"/>
      </c>
      <c r="GS59" s="25">
        <f t="shared" si="287"/>
      </c>
      <c r="GT59" s="25">
        <f t="shared" si="288"/>
      </c>
      <c r="GU59" s="25">
        <f t="shared" si="289"/>
      </c>
      <c r="GV59" s="25">
        <f t="shared" si="290"/>
      </c>
      <c r="GW59" s="25">
        <f t="shared" si="291"/>
      </c>
      <c r="GX59" s="25">
        <f t="shared" si="292"/>
      </c>
      <c r="GY59" s="25">
        <f t="shared" si="293"/>
      </c>
      <c r="GZ59" s="25">
        <f t="shared" si="294"/>
      </c>
      <c r="HA59" s="25">
        <f t="shared" si="295"/>
      </c>
      <c r="HB59" s="25">
        <f t="shared" si="296"/>
      </c>
      <c r="HD59">
        <f t="shared" si="297"/>
      </c>
      <c r="HE59" t="str">
        <f t="shared" si="298"/>
        <v>47</v>
      </c>
      <c r="HF59">
        <f t="shared" si="299"/>
      </c>
      <c r="HG59" t="str">
        <f t="shared" si="190"/>
        <v>47</v>
      </c>
    </row>
    <row r="60" spans="1:215" ht="27" customHeight="1">
      <c r="A60" s="103">
        <f t="shared" si="300"/>
        <v>27030</v>
      </c>
      <c r="B60" s="104">
        <f t="shared" si="300"/>
        <v>27030</v>
      </c>
      <c r="C60" s="105">
        <v>48</v>
      </c>
      <c r="D60" s="106" t="str">
        <f t="shared" si="163"/>
        <v>48</v>
      </c>
      <c r="E60" s="153"/>
      <c r="F60" s="154"/>
      <c r="G60" s="155"/>
      <c r="H60" s="129"/>
      <c r="I60" s="153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6"/>
      <c r="AE60" s="118" t="str">
        <f t="shared" si="164"/>
        <v>&lt;国民年金の特例納付実施②&gt;</v>
      </c>
      <c r="AF60" s="18">
        <v>1</v>
      </c>
      <c r="AG60" s="19">
        <f t="shared" si="195"/>
      </c>
      <c r="AH60" s="19" t="str">
        <f t="shared" si="196"/>
        <v>&lt;国民年金の特例納付実施②&gt;</v>
      </c>
      <c r="AI60" s="19">
        <f t="shared" si="197"/>
      </c>
      <c r="AJ60" s="19">
        <f t="shared" si="198"/>
      </c>
      <c r="AK60" s="19">
        <f t="shared" si="199"/>
      </c>
      <c r="AL60" s="19">
        <f t="shared" si="200"/>
      </c>
      <c r="AM60" s="19">
        <f t="shared" si="201"/>
      </c>
      <c r="AN60" s="19">
        <f t="shared" si="202"/>
      </c>
      <c r="AO60" s="20">
        <f t="shared" si="203"/>
      </c>
      <c r="AP60" s="20">
        <f t="shared" si="204"/>
      </c>
      <c r="AQ60" s="20">
        <f t="shared" si="205"/>
      </c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>
        <f t="shared" si="192"/>
      </c>
      <c r="BJ60" s="25">
        <f t="shared" si="193"/>
      </c>
      <c r="BK60" s="25">
        <f t="shared" si="194"/>
      </c>
      <c r="BL60" s="25">
        <f t="shared" si="14"/>
      </c>
      <c r="BM60" s="25">
        <f t="shared" si="301"/>
      </c>
      <c r="BN60" s="25">
        <f t="shared" si="302"/>
      </c>
      <c r="BO60" s="25">
        <f t="shared" si="303"/>
      </c>
      <c r="BP60" s="25">
        <f t="shared" si="304"/>
      </c>
      <c r="BQ60" s="25">
        <f t="shared" si="305"/>
      </c>
      <c r="BR60" s="25">
        <f t="shared" si="306"/>
      </c>
      <c r="BS60" s="25">
        <f t="shared" si="307"/>
      </c>
      <c r="BT60" s="25">
        <f t="shared" si="308"/>
      </c>
      <c r="BU60" s="27">
        <f t="shared" si="309"/>
      </c>
      <c r="BV60" s="25">
        <f t="shared" si="169"/>
      </c>
      <c r="BW60" s="25">
        <f t="shared" si="170"/>
      </c>
      <c r="BX60" s="25">
        <f t="shared" si="171"/>
      </c>
      <c r="BY60" s="25">
        <f t="shared" si="172"/>
      </c>
      <c r="BZ60" s="25">
        <f t="shared" si="173"/>
      </c>
      <c r="CA60" s="25">
        <f t="shared" si="174"/>
      </c>
      <c r="CB60" s="25">
        <f t="shared" si="175"/>
      </c>
      <c r="CC60" s="25">
        <f t="shared" si="176"/>
      </c>
      <c r="CD60" s="25">
        <f t="shared" si="177"/>
      </c>
      <c r="CE60" s="25">
        <f t="shared" si="178"/>
      </c>
      <c r="CF60" s="25">
        <f t="shared" si="179"/>
      </c>
      <c r="CG60" s="25">
        <f t="shared" si="180"/>
      </c>
      <c r="CH60" s="25">
        <f t="shared" si="181"/>
      </c>
      <c r="CI60" s="25">
        <f t="shared" si="182"/>
      </c>
      <c r="CJ60" s="25">
        <f t="shared" si="183"/>
      </c>
      <c r="CK60" s="25">
        <f t="shared" si="184"/>
      </c>
      <c r="CL60" s="25">
        <f t="shared" si="185"/>
      </c>
      <c r="CM60" s="25">
        <f t="shared" si="186"/>
      </c>
      <c r="CN60" s="25">
        <f t="shared" si="187"/>
      </c>
      <c r="CO60" s="25" t="str">
        <f t="shared" si="188"/>
        <v>48</v>
      </c>
      <c r="CP60" s="25">
        <f t="shared" si="189"/>
      </c>
      <c r="CQ60" s="25">
        <f t="shared" si="45"/>
      </c>
      <c r="CR60" s="25">
        <f t="shared" si="46"/>
      </c>
      <c r="CS60" s="25">
        <f t="shared" si="47"/>
      </c>
      <c r="CT60" s="25">
        <f t="shared" si="48"/>
      </c>
      <c r="CU60" s="25">
        <f t="shared" si="49"/>
      </c>
      <c r="CV60" s="25">
        <f t="shared" si="50"/>
      </c>
      <c r="CW60" s="25">
        <f t="shared" si="51"/>
      </c>
      <c r="CX60" s="25">
        <f t="shared" si="52"/>
      </c>
      <c r="CY60" s="25">
        <f t="shared" si="53"/>
      </c>
      <c r="CZ60" s="25">
        <f t="shared" si="54"/>
      </c>
      <c r="DA60" s="25">
        <f t="shared" si="55"/>
      </c>
      <c r="DB60" s="25">
        <f t="shared" si="56"/>
      </c>
      <c r="DC60" s="25">
        <f t="shared" si="57"/>
      </c>
      <c r="DD60" s="25">
        <f t="shared" si="58"/>
      </c>
      <c r="DE60" s="25">
        <f t="shared" si="59"/>
      </c>
      <c r="DF60" s="25">
        <f t="shared" si="60"/>
      </c>
      <c r="DG60" s="25">
        <f t="shared" si="61"/>
      </c>
      <c r="DH60" s="25">
        <f t="shared" si="62"/>
      </c>
      <c r="DI60" s="25">
        <f t="shared" si="63"/>
      </c>
      <c r="DJ60" s="25">
        <f t="shared" si="64"/>
      </c>
      <c r="DK60" s="25">
        <f t="shared" si="65"/>
      </c>
      <c r="DL60">
        <f t="shared" si="165"/>
      </c>
      <c r="DM60" t="str">
        <f t="shared" si="166"/>
        <v>48</v>
      </c>
      <c r="DN60">
        <f t="shared" si="167"/>
      </c>
      <c r="DO60" t="str">
        <f t="shared" si="168"/>
        <v>48</v>
      </c>
      <c r="DP60" s="25">
        <f t="shared" si="206"/>
      </c>
      <c r="DQ60" s="25">
        <f t="shared" si="207"/>
      </c>
      <c r="DR60" s="25">
        <f t="shared" si="208"/>
      </c>
      <c r="DS60" s="25">
        <f t="shared" si="209"/>
      </c>
      <c r="DT60" s="25">
        <f t="shared" si="210"/>
      </c>
      <c r="DU60" s="25">
        <f t="shared" si="211"/>
      </c>
      <c r="DV60" s="25">
        <f t="shared" si="212"/>
      </c>
      <c r="DW60" s="25">
        <f t="shared" si="213"/>
      </c>
      <c r="DX60" s="25">
        <f t="shared" si="214"/>
      </c>
      <c r="DY60" s="25">
        <f t="shared" si="215"/>
      </c>
      <c r="DZ60" s="25">
        <f t="shared" si="216"/>
      </c>
      <c r="EA60" s="25">
        <f t="shared" si="217"/>
      </c>
      <c r="EB60" s="25">
        <f t="shared" si="218"/>
      </c>
      <c r="EC60" s="25">
        <f t="shared" si="219"/>
      </c>
      <c r="ED60" s="25">
        <f t="shared" si="220"/>
      </c>
      <c r="EE60" s="25">
        <f t="shared" si="221"/>
      </c>
      <c r="EF60" s="25">
        <f t="shared" si="222"/>
      </c>
      <c r="EG60" s="25">
        <f t="shared" si="223"/>
      </c>
      <c r="EH60" s="25">
        <f t="shared" si="224"/>
      </c>
      <c r="EI60" s="25">
        <f t="shared" si="225"/>
      </c>
      <c r="EJ60" s="25">
        <f t="shared" si="226"/>
      </c>
      <c r="EK60" s="25">
        <f t="shared" si="227"/>
      </c>
      <c r="EL60" s="25">
        <f t="shared" si="228"/>
      </c>
      <c r="EM60" s="25">
        <f t="shared" si="229"/>
      </c>
      <c r="EN60" s="25">
        <f t="shared" si="230"/>
      </c>
      <c r="EO60" s="25">
        <f t="shared" si="231"/>
      </c>
      <c r="EP60" s="25">
        <f t="shared" si="232"/>
      </c>
      <c r="EQ60" s="25">
        <f t="shared" si="233"/>
      </c>
      <c r="ER60" s="25">
        <f t="shared" si="234"/>
      </c>
      <c r="ES60" s="25">
        <f t="shared" si="235"/>
      </c>
      <c r="ET60" s="25">
        <f t="shared" si="236"/>
      </c>
      <c r="EU60" s="25">
        <f t="shared" si="237"/>
      </c>
      <c r="EV60" s="25">
        <f t="shared" si="238"/>
      </c>
      <c r="EW60" s="25">
        <f t="shared" si="239"/>
      </c>
      <c r="EX60" s="25">
        <f t="shared" si="240"/>
      </c>
      <c r="EY60" s="25">
        <f t="shared" si="241"/>
      </c>
      <c r="EZ60" s="25">
        <f t="shared" si="242"/>
      </c>
      <c r="FA60" s="25">
        <f t="shared" si="243"/>
      </c>
      <c r="FB60" s="25">
        <f t="shared" si="244"/>
      </c>
      <c r="FC60" s="25">
        <f t="shared" si="245"/>
      </c>
      <c r="FD60" s="25">
        <f t="shared" si="246"/>
      </c>
      <c r="FE60" s="25">
        <f t="shared" si="247"/>
      </c>
      <c r="FF60" s="25">
        <f t="shared" si="248"/>
      </c>
      <c r="FG60" s="25">
        <f t="shared" si="249"/>
      </c>
      <c r="FH60" s="25">
        <f t="shared" si="250"/>
      </c>
      <c r="FI60" s="25">
        <f t="shared" si="251"/>
      </c>
      <c r="FJ60" s="25">
        <f t="shared" si="252"/>
      </c>
      <c r="FK60" s="25">
        <f t="shared" si="253"/>
      </c>
      <c r="FL60" s="25">
        <f t="shared" si="254"/>
      </c>
      <c r="FM60" s="25">
        <f t="shared" si="255"/>
      </c>
      <c r="FN60" s="25">
        <f t="shared" si="256"/>
      </c>
      <c r="FO60" s="25">
        <f t="shared" si="257"/>
      </c>
      <c r="FP60" s="25">
        <f t="shared" si="258"/>
      </c>
      <c r="FQ60" s="25">
        <f t="shared" si="259"/>
      </c>
      <c r="FR60" s="25">
        <f t="shared" si="260"/>
      </c>
      <c r="FS60" s="25">
        <f t="shared" si="261"/>
      </c>
      <c r="FT60" s="25">
        <f t="shared" si="262"/>
      </c>
      <c r="FU60" s="25">
        <f t="shared" si="263"/>
      </c>
      <c r="FV60" s="25">
        <f t="shared" si="264"/>
      </c>
      <c r="FW60" s="25">
        <f t="shared" si="265"/>
      </c>
      <c r="FX60" s="25">
        <f t="shared" si="266"/>
      </c>
      <c r="FY60" s="25">
        <f t="shared" si="267"/>
      </c>
      <c r="FZ60" s="25">
        <f t="shared" si="268"/>
      </c>
      <c r="GA60" s="25">
        <f t="shared" si="269"/>
      </c>
      <c r="GB60" s="25">
        <f t="shared" si="270"/>
      </c>
      <c r="GC60" s="25">
        <f t="shared" si="271"/>
      </c>
      <c r="GD60" s="25">
        <f t="shared" si="272"/>
      </c>
      <c r="GE60" s="25">
        <f t="shared" si="273"/>
      </c>
      <c r="GF60" s="25">
        <f t="shared" si="274"/>
        <v>48</v>
      </c>
      <c r="GG60" s="25">
        <f t="shared" si="275"/>
      </c>
      <c r="GH60" s="25">
        <f t="shared" si="276"/>
      </c>
      <c r="GI60" s="25">
        <f t="shared" si="277"/>
      </c>
      <c r="GJ60" s="25">
        <f t="shared" si="278"/>
      </c>
      <c r="GK60" s="25">
        <f t="shared" si="279"/>
      </c>
      <c r="GL60" s="25">
        <f t="shared" si="280"/>
      </c>
      <c r="GM60" s="25">
        <f t="shared" si="281"/>
      </c>
      <c r="GN60" s="25">
        <f t="shared" si="282"/>
      </c>
      <c r="GO60" s="25">
        <f t="shared" si="283"/>
      </c>
      <c r="GP60" s="25">
        <f t="shared" si="284"/>
      </c>
      <c r="GQ60" s="25">
        <f t="shared" si="285"/>
      </c>
      <c r="GR60" s="25">
        <f t="shared" si="286"/>
      </c>
      <c r="GS60" s="25">
        <f t="shared" si="287"/>
      </c>
      <c r="GT60" s="25">
        <f t="shared" si="288"/>
      </c>
      <c r="GU60" s="25">
        <f t="shared" si="289"/>
      </c>
      <c r="GV60" s="25">
        <f t="shared" si="290"/>
      </c>
      <c r="GW60" s="25">
        <f t="shared" si="291"/>
      </c>
      <c r="GX60" s="25">
        <f t="shared" si="292"/>
      </c>
      <c r="GY60" s="25">
        <f t="shared" si="293"/>
      </c>
      <c r="GZ60" s="25">
        <f t="shared" si="294"/>
      </c>
      <c r="HA60" s="25">
        <f t="shared" si="295"/>
      </c>
      <c r="HB60" s="25">
        <f t="shared" si="296"/>
      </c>
      <c r="HD60">
        <f t="shared" si="297"/>
      </c>
      <c r="HE60" t="str">
        <f t="shared" si="298"/>
        <v>48</v>
      </c>
      <c r="HF60">
        <f t="shared" si="299"/>
      </c>
      <c r="HG60" t="str">
        <f t="shared" si="190"/>
        <v>48</v>
      </c>
    </row>
    <row r="61" spans="1:215" ht="27" customHeight="1">
      <c r="A61" s="107">
        <f t="shared" si="300"/>
        <v>27395</v>
      </c>
      <c r="B61" s="108">
        <f t="shared" si="300"/>
        <v>27395</v>
      </c>
      <c r="C61" s="109">
        <v>49</v>
      </c>
      <c r="D61" s="110" t="str">
        <f t="shared" si="163"/>
        <v>49</v>
      </c>
      <c r="E61" s="161"/>
      <c r="F61" s="162"/>
      <c r="G61" s="168"/>
      <c r="H61" s="130"/>
      <c r="I61" s="161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3"/>
      <c r="AE61" s="119">
        <f t="shared" si="164"/>
      </c>
      <c r="AF61" s="18"/>
      <c r="AG61" s="19">
        <f t="shared" si="195"/>
      </c>
      <c r="AH61" s="19">
        <f t="shared" si="196"/>
      </c>
      <c r="AI61" s="19">
        <f t="shared" si="197"/>
      </c>
      <c r="AJ61" s="19">
        <f t="shared" si="198"/>
      </c>
      <c r="AK61" s="19">
        <f t="shared" si="199"/>
      </c>
      <c r="AL61" s="19">
        <f t="shared" si="200"/>
      </c>
      <c r="AM61" s="19">
        <f t="shared" si="201"/>
      </c>
      <c r="AN61" s="19">
        <f t="shared" si="202"/>
      </c>
      <c r="AO61" s="20">
        <f t="shared" si="203"/>
      </c>
      <c r="AP61" s="20">
        <f t="shared" si="204"/>
      </c>
      <c r="AQ61" s="20">
        <f t="shared" si="205"/>
      </c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>
        <f t="shared" si="192"/>
      </c>
      <c r="BJ61" s="25">
        <f t="shared" si="193"/>
      </c>
      <c r="BK61" s="25">
        <f t="shared" si="194"/>
      </c>
      <c r="BL61" s="25">
        <f t="shared" si="14"/>
      </c>
      <c r="BM61" s="25">
        <f t="shared" si="301"/>
      </c>
      <c r="BN61" s="25">
        <f t="shared" si="302"/>
      </c>
      <c r="BO61" s="25">
        <f t="shared" si="303"/>
      </c>
      <c r="BP61" s="25">
        <f t="shared" si="304"/>
      </c>
      <c r="BQ61" s="25">
        <f t="shared" si="305"/>
      </c>
      <c r="BR61" s="25">
        <f t="shared" si="306"/>
      </c>
      <c r="BS61" s="25">
        <f t="shared" si="307"/>
      </c>
      <c r="BT61" s="25">
        <f t="shared" si="308"/>
      </c>
      <c r="BU61" s="27">
        <f t="shared" si="309"/>
      </c>
      <c r="BV61" s="25">
        <f t="shared" si="169"/>
      </c>
      <c r="BW61" s="25">
        <f t="shared" si="170"/>
      </c>
      <c r="BX61" s="25">
        <f t="shared" si="171"/>
      </c>
      <c r="BY61" s="25">
        <f t="shared" si="172"/>
      </c>
      <c r="BZ61" s="25">
        <f t="shared" si="173"/>
      </c>
      <c r="CA61" s="25">
        <f t="shared" si="174"/>
      </c>
      <c r="CB61" s="25">
        <f t="shared" si="175"/>
      </c>
      <c r="CC61" s="25">
        <f t="shared" si="176"/>
      </c>
      <c r="CD61" s="25">
        <f t="shared" si="177"/>
      </c>
      <c r="CE61" s="25">
        <f t="shared" si="178"/>
      </c>
      <c r="CF61" s="25">
        <f t="shared" si="179"/>
      </c>
      <c r="CG61" s="25">
        <f t="shared" si="180"/>
      </c>
      <c r="CH61" s="25">
        <f t="shared" si="181"/>
      </c>
      <c r="CI61" s="25">
        <f t="shared" si="182"/>
      </c>
      <c r="CJ61" s="25">
        <f t="shared" si="183"/>
      </c>
      <c r="CK61" s="25">
        <f t="shared" si="184"/>
      </c>
      <c r="CL61" s="25">
        <f t="shared" si="185"/>
      </c>
      <c r="CM61" s="25">
        <f t="shared" si="186"/>
      </c>
      <c r="CN61" s="25">
        <f t="shared" si="187"/>
      </c>
      <c r="CO61" s="25">
        <f t="shared" si="188"/>
      </c>
      <c r="CP61" s="25" t="str">
        <f t="shared" si="189"/>
        <v>49</v>
      </c>
      <c r="CQ61" s="25">
        <f t="shared" si="45"/>
      </c>
      <c r="CR61" s="25">
        <f t="shared" si="46"/>
      </c>
      <c r="CS61" s="25">
        <f t="shared" si="47"/>
      </c>
      <c r="CT61" s="25">
        <f t="shared" si="48"/>
      </c>
      <c r="CU61" s="25">
        <f t="shared" si="49"/>
      </c>
      <c r="CV61" s="25">
        <f t="shared" si="50"/>
      </c>
      <c r="CW61" s="25">
        <f t="shared" si="51"/>
      </c>
      <c r="CX61" s="25">
        <f t="shared" si="52"/>
      </c>
      <c r="CY61" s="25">
        <f t="shared" si="53"/>
      </c>
      <c r="CZ61" s="25">
        <f t="shared" si="54"/>
      </c>
      <c r="DA61" s="25">
        <f t="shared" si="55"/>
      </c>
      <c r="DB61" s="25">
        <f t="shared" si="56"/>
      </c>
      <c r="DC61" s="25">
        <f t="shared" si="57"/>
      </c>
      <c r="DD61" s="25">
        <f t="shared" si="58"/>
      </c>
      <c r="DE61" s="25">
        <f t="shared" si="59"/>
      </c>
      <c r="DF61" s="25">
        <f t="shared" si="60"/>
      </c>
      <c r="DG61" s="25">
        <f t="shared" si="61"/>
      </c>
      <c r="DH61" s="25">
        <f t="shared" si="62"/>
      </c>
      <c r="DI61" s="25">
        <f t="shared" si="63"/>
      </c>
      <c r="DJ61" s="25">
        <f t="shared" si="64"/>
      </c>
      <c r="DK61" s="25">
        <f t="shared" si="65"/>
      </c>
      <c r="DL61">
        <f t="shared" si="165"/>
      </c>
      <c r="DM61" t="str">
        <f t="shared" si="166"/>
        <v>49</v>
      </c>
      <c r="DN61">
        <f t="shared" si="167"/>
      </c>
      <c r="DO61" t="str">
        <f t="shared" si="168"/>
        <v>49</v>
      </c>
      <c r="DP61" s="25">
        <f t="shared" si="206"/>
      </c>
      <c r="DQ61" s="25">
        <f t="shared" si="207"/>
      </c>
      <c r="DR61" s="25">
        <f t="shared" si="208"/>
      </c>
      <c r="DS61" s="25">
        <f t="shared" si="209"/>
      </c>
      <c r="DT61" s="25">
        <f t="shared" si="210"/>
      </c>
      <c r="DU61" s="25">
        <f t="shared" si="211"/>
      </c>
      <c r="DV61" s="25">
        <f t="shared" si="212"/>
      </c>
      <c r="DW61" s="25">
        <f t="shared" si="213"/>
      </c>
      <c r="DX61" s="25">
        <f t="shared" si="214"/>
      </c>
      <c r="DY61" s="25">
        <f t="shared" si="215"/>
      </c>
      <c r="DZ61" s="25">
        <f t="shared" si="216"/>
      </c>
      <c r="EA61" s="25">
        <f t="shared" si="217"/>
      </c>
      <c r="EB61" s="25">
        <f t="shared" si="218"/>
      </c>
      <c r="EC61" s="25">
        <f t="shared" si="219"/>
      </c>
      <c r="ED61" s="25">
        <f t="shared" si="220"/>
      </c>
      <c r="EE61" s="25">
        <f t="shared" si="221"/>
      </c>
      <c r="EF61" s="25">
        <f t="shared" si="222"/>
      </c>
      <c r="EG61" s="25">
        <f t="shared" si="223"/>
      </c>
      <c r="EH61" s="25">
        <f t="shared" si="224"/>
      </c>
      <c r="EI61" s="25">
        <f t="shared" si="225"/>
      </c>
      <c r="EJ61" s="25">
        <f t="shared" si="226"/>
      </c>
      <c r="EK61" s="25">
        <f t="shared" si="227"/>
      </c>
      <c r="EL61" s="25">
        <f t="shared" si="228"/>
      </c>
      <c r="EM61" s="25">
        <f t="shared" si="229"/>
      </c>
      <c r="EN61" s="25">
        <f t="shared" si="230"/>
      </c>
      <c r="EO61" s="25">
        <f t="shared" si="231"/>
      </c>
      <c r="EP61" s="25">
        <f t="shared" si="232"/>
      </c>
      <c r="EQ61" s="25">
        <f t="shared" si="233"/>
      </c>
      <c r="ER61" s="25">
        <f t="shared" si="234"/>
      </c>
      <c r="ES61" s="25">
        <f t="shared" si="235"/>
      </c>
      <c r="ET61" s="25">
        <f t="shared" si="236"/>
      </c>
      <c r="EU61" s="25">
        <f t="shared" si="237"/>
      </c>
      <c r="EV61" s="25">
        <f t="shared" si="238"/>
      </c>
      <c r="EW61" s="25">
        <f t="shared" si="239"/>
      </c>
      <c r="EX61" s="25">
        <f t="shared" si="240"/>
      </c>
      <c r="EY61" s="25">
        <f t="shared" si="241"/>
      </c>
      <c r="EZ61" s="25">
        <f t="shared" si="242"/>
      </c>
      <c r="FA61" s="25">
        <f t="shared" si="243"/>
      </c>
      <c r="FB61" s="25">
        <f t="shared" si="244"/>
      </c>
      <c r="FC61" s="25">
        <f t="shared" si="245"/>
      </c>
      <c r="FD61" s="25">
        <f t="shared" si="246"/>
      </c>
      <c r="FE61" s="25">
        <f t="shared" si="247"/>
      </c>
      <c r="FF61" s="25">
        <f t="shared" si="248"/>
      </c>
      <c r="FG61" s="25">
        <f t="shared" si="249"/>
      </c>
      <c r="FH61" s="25">
        <f t="shared" si="250"/>
      </c>
      <c r="FI61" s="25">
        <f t="shared" si="251"/>
      </c>
      <c r="FJ61" s="25">
        <f t="shared" si="252"/>
      </c>
      <c r="FK61" s="25">
        <f t="shared" si="253"/>
      </c>
      <c r="FL61" s="25">
        <f t="shared" si="254"/>
      </c>
      <c r="FM61" s="25">
        <f t="shared" si="255"/>
      </c>
      <c r="FN61" s="25">
        <f t="shared" si="256"/>
      </c>
      <c r="FO61" s="25">
        <f t="shared" si="257"/>
      </c>
      <c r="FP61" s="25">
        <f t="shared" si="258"/>
      </c>
      <c r="FQ61" s="25">
        <f t="shared" si="259"/>
      </c>
      <c r="FR61" s="25">
        <f t="shared" si="260"/>
      </c>
      <c r="FS61" s="25">
        <f t="shared" si="261"/>
      </c>
      <c r="FT61" s="25">
        <f t="shared" si="262"/>
      </c>
      <c r="FU61" s="25">
        <f t="shared" si="263"/>
      </c>
      <c r="FV61" s="25">
        <f t="shared" si="264"/>
      </c>
      <c r="FW61" s="25">
        <f t="shared" si="265"/>
      </c>
      <c r="FX61" s="25">
        <f t="shared" si="266"/>
      </c>
      <c r="FY61" s="25">
        <f t="shared" si="267"/>
      </c>
      <c r="FZ61" s="25">
        <f t="shared" si="268"/>
      </c>
      <c r="GA61" s="25">
        <f t="shared" si="269"/>
      </c>
      <c r="GB61" s="25">
        <f t="shared" si="270"/>
      </c>
      <c r="GC61" s="25">
        <f t="shared" si="271"/>
      </c>
      <c r="GD61" s="25">
        <f t="shared" si="272"/>
      </c>
      <c r="GE61" s="25">
        <f t="shared" si="273"/>
      </c>
      <c r="GF61" s="25">
        <f t="shared" si="274"/>
      </c>
      <c r="GG61" s="25">
        <f t="shared" si="275"/>
        <v>49</v>
      </c>
      <c r="GH61" s="25">
        <f t="shared" si="276"/>
      </c>
      <c r="GI61" s="25">
        <f t="shared" si="277"/>
      </c>
      <c r="GJ61" s="25">
        <f t="shared" si="278"/>
      </c>
      <c r="GK61" s="25">
        <f t="shared" si="279"/>
      </c>
      <c r="GL61" s="25">
        <f t="shared" si="280"/>
      </c>
      <c r="GM61" s="25">
        <f t="shared" si="281"/>
      </c>
      <c r="GN61" s="25">
        <f t="shared" si="282"/>
      </c>
      <c r="GO61" s="25">
        <f t="shared" si="283"/>
      </c>
      <c r="GP61" s="25">
        <f t="shared" si="284"/>
      </c>
      <c r="GQ61" s="25">
        <f t="shared" si="285"/>
      </c>
      <c r="GR61" s="25">
        <f t="shared" si="286"/>
      </c>
      <c r="GS61" s="25">
        <f t="shared" si="287"/>
      </c>
      <c r="GT61" s="25">
        <f t="shared" si="288"/>
      </c>
      <c r="GU61" s="25">
        <f t="shared" si="289"/>
      </c>
      <c r="GV61" s="25">
        <f t="shared" si="290"/>
      </c>
      <c r="GW61" s="25">
        <f t="shared" si="291"/>
      </c>
      <c r="GX61" s="25">
        <f t="shared" si="292"/>
      </c>
      <c r="GY61" s="25">
        <f t="shared" si="293"/>
      </c>
      <c r="GZ61" s="25">
        <f t="shared" si="294"/>
      </c>
      <c r="HA61" s="25">
        <f t="shared" si="295"/>
      </c>
      <c r="HB61" s="25">
        <f t="shared" si="296"/>
      </c>
      <c r="HD61">
        <f t="shared" si="297"/>
      </c>
      <c r="HE61" t="str">
        <f t="shared" si="298"/>
        <v>49</v>
      </c>
      <c r="HF61">
        <f t="shared" si="299"/>
      </c>
      <c r="HG61" t="str">
        <f t="shared" si="190"/>
        <v>49</v>
      </c>
    </row>
    <row r="62" spans="1:215" ht="27" customHeight="1">
      <c r="A62" s="103">
        <f t="shared" si="300"/>
        <v>27760</v>
      </c>
      <c r="B62" s="104">
        <f t="shared" si="300"/>
        <v>27760</v>
      </c>
      <c r="C62" s="105">
        <v>50</v>
      </c>
      <c r="D62" s="98" t="str">
        <f t="shared" si="163"/>
        <v>50</v>
      </c>
      <c r="E62" s="164"/>
      <c r="F62" s="165"/>
      <c r="G62" s="166"/>
      <c r="H62" s="129"/>
      <c r="I62" s="164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7"/>
      <c r="AE62" s="116">
        <f t="shared" si="164"/>
      </c>
      <c r="AF62" s="18">
        <v>1</v>
      </c>
      <c r="AG62" s="19">
        <f t="shared" si="195"/>
      </c>
      <c r="AH62" s="19">
        <f t="shared" si="196"/>
      </c>
      <c r="AI62" s="19">
        <f t="shared" si="197"/>
      </c>
      <c r="AJ62" s="19">
        <f t="shared" si="198"/>
      </c>
      <c r="AK62" s="19">
        <f t="shared" si="199"/>
      </c>
      <c r="AL62" s="19">
        <f t="shared" si="200"/>
      </c>
      <c r="AM62" s="19">
        <f t="shared" si="201"/>
      </c>
      <c r="AN62" s="19">
        <f t="shared" si="202"/>
      </c>
      <c r="AO62" s="20">
        <f t="shared" si="203"/>
      </c>
      <c r="AP62" s="20">
        <f t="shared" si="204"/>
      </c>
      <c r="AQ62" s="20">
        <f t="shared" si="205"/>
      </c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>
        <f t="shared" si="192"/>
      </c>
      <c r="BJ62" s="25">
        <f t="shared" si="193"/>
      </c>
      <c r="BK62" s="25">
        <f t="shared" si="194"/>
      </c>
      <c r="BL62" s="25">
        <f t="shared" si="14"/>
      </c>
      <c r="BM62" s="25">
        <f t="shared" si="301"/>
      </c>
      <c r="BN62" s="25">
        <f t="shared" si="302"/>
      </c>
      <c r="BO62" s="25">
        <f t="shared" si="303"/>
      </c>
      <c r="BP62" s="25">
        <f t="shared" si="304"/>
      </c>
      <c r="BQ62" s="25">
        <f t="shared" si="305"/>
      </c>
      <c r="BR62" s="25">
        <f t="shared" si="306"/>
      </c>
      <c r="BS62" s="25">
        <f t="shared" si="307"/>
      </c>
      <c r="BT62" s="25">
        <f t="shared" si="308"/>
      </c>
      <c r="BU62" s="27">
        <f t="shared" si="309"/>
      </c>
      <c r="BV62" s="25">
        <f t="shared" si="169"/>
      </c>
      <c r="BW62" s="25">
        <f t="shared" si="170"/>
      </c>
      <c r="BX62" s="25">
        <f t="shared" si="171"/>
      </c>
      <c r="BY62" s="25">
        <f t="shared" si="172"/>
      </c>
      <c r="BZ62" s="25">
        <f t="shared" si="173"/>
      </c>
      <c r="CA62" s="25">
        <f t="shared" si="174"/>
      </c>
      <c r="CB62" s="25">
        <f t="shared" si="175"/>
      </c>
      <c r="CC62" s="25">
        <f t="shared" si="176"/>
      </c>
      <c r="CD62" s="25">
        <f t="shared" si="177"/>
      </c>
      <c r="CE62" s="25">
        <f t="shared" si="178"/>
      </c>
      <c r="CF62" s="25">
        <f t="shared" si="179"/>
      </c>
      <c r="CG62" s="25">
        <f t="shared" si="180"/>
      </c>
      <c r="CH62" s="25">
        <f t="shared" si="181"/>
      </c>
      <c r="CI62" s="25">
        <f t="shared" si="182"/>
      </c>
      <c r="CJ62" s="25">
        <f t="shared" si="183"/>
      </c>
      <c r="CK62" s="25">
        <f t="shared" si="184"/>
      </c>
      <c r="CL62" s="25">
        <f t="shared" si="185"/>
      </c>
      <c r="CM62" s="25">
        <f t="shared" si="186"/>
      </c>
      <c r="CN62" s="25">
        <f t="shared" si="187"/>
      </c>
      <c r="CO62" s="25">
        <f t="shared" si="188"/>
      </c>
      <c r="CP62" s="25">
        <f t="shared" si="189"/>
      </c>
      <c r="CQ62" s="25" t="str">
        <f t="shared" si="45"/>
        <v>50</v>
      </c>
      <c r="CR62" s="25">
        <f t="shared" si="46"/>
      </c>
      <c r="CS62" s="25">
        <f t="shared" si="47"/>
      </c>
      <c r="CT62" s="25">
        <f t="shared" si="48"/>
      </c>
      <c r="CU62" s="25">
        <f t="shared" si="49"/>
      </c>
      <c r="CV62" s="25">
        <f t="shared" si="50"/>
      </c>
      <c r="CW62" s="25">
        <f t="shared" si="51"/>
      </c>
      <c r="CX62" s="25">
        <f t="shared" si="52"/>
      </c>
      <c r="CY62" s="25">
        <f t="shared" si="53"/>
      </c>
      <c r="CZ62" s="25">
        <f t="shared" si="54"/>
      </c>
      <c r="DA62" s="25">
        <f t="shared" si="55"/>
      </c>
      <c r="DB62" s="25">
        <f t="shared" si="56"/>
      </c>
      <c r="DC62" s="25">
        <f t="shared" si="57"/>
      </c>
      <c r="DD62" s="25">
        <f t="shared" si="58"/>
      </c>
      <c r="DE62" s="25">
        <f t="shared" si="59"/>
      </c>
      <c r="DF62" s="25">
        <f t="shared" si="60"/>
      </c>
      <c r="DG62" s="25">
        <f t="shared" si="61"/>
      </c>
      <c r="DH62" s="25">
        <f t="shared" si="62"/>
      </c>
      <c r="DI62" s="25">
        <f t="shared" si="63"/>
      </c>
      <c r="DJ62" s="25">
        <f t="shared" si="64"/>
      </c>
      <c r="DK62" s="25">
        <f t="shared" si="65"/>
      </c>
      <c r="DL62">
        <f t="shared" si="165"/>
      </c>
      <c r="DM62" t="str">
        <f t="shared" si="166"/>
        <v>50</v>
      </c>
      <c r="DN62">
        <f t="shared" si="167"/>
      </c>
      <c r="DO62" t="str">
        <f t="shared" si="168"/>
        <v>50</v>
      </c>
      <c r="DP62" s="25">
        <f t="shared" si="206"/>
      </c>
      <c r="DQ62" s="25">
        <f t="shared" si="207"/>
      </c>
      <c r="DR62" s="25">
        <f t="shared" si="208"/>
      </c>
      <c r="DS62" s="25">
        <f t="shared" si="209"/>
      </c>
      <c r="DT62" s="25">
        <f t="shared" si="210"/>
      </c>
      <c r="DU62" s="25">
        <f t="shared" si="211"/>
      </c>
      <c r="DV62" s="25">
        <f t="shared" si="212"/>
      </c>
      <c r="DW62" s="25">
        <f t="shared" si="213"/>
      </c>
      <c r="DX62" s="25">
        <f t="shared" si="214"/>
      </c>
      <c r="DY62" s="25">
        <f t="shared" si="215"/>
      </c>
      <c r="DZ62" s="25">
        <f t="shared" si="216"/>
      </c>
      <c r="EA62" s="25">
        <f t="shared" si="217"/>
      </c>
      <c r="EB62" s="25">
        <f t="shared" si="218"/>
      </c>
      <c r="EC62" s="25">
        <f t="shared" si="219"/>
      </c>
      <c r="ED62" s="25">
        <f t="shared" si="220"/>
      </c>
      <c r="EE62" s="25">
        <f t="shared" si="221"/>
      </c>
      <c r="EF62" s="25">
        <f t="shared" si="222"/>
      </c>
      <c r="EG62" s="25">
        <f t="shared" si="223"/>
      </c>
      <c r="EH62" s="25">
        <f t="shared" si="224"/>
      </c>
      <c r="EI62" s="25">
        <f t="shared" si="225"/>
      </c>
      <c r="EJ62" s="25">
        <f t="shared" si="226"/>
      </c>
      <c r="EK62" s="25">
        <f t="shared" si="227"/>
      </c>
      <c r="EL62" s="25">
        <f t="shared" si="228"/>
      </c>
      <c r="EM62" s="25">
        <f t="shared" si="229"/>
      </c>
      <c r="EN62" s="25">
        <f t="shared" si="230"/>
      </c>
      <c r="EO62" s="25">
        <f t="shared" si="231"/>
      </c>
      <c r="EP62" s="25">
        <f t="shared" si="232"/>
      </c>
      <c r="EQ62" s="25">
        <f t="shared" si="233"/>
      </c>
      <c r="ER62" s="25">
        <f t="shared" si="234"/>
      </c>
      <c r="ES62" s="25">
        <f t="shared" si="235"/>
      </c>
      <c r="ET62" s="25">
        <f t="shared" si="236"/>
      </c>
      <c r="EU62" s="25">
        <f t="shared" si="237"/>
      </c>
      <c r="EV62" s="25">
        <f t="shared" si="238"/>
      </c>
      <c r="EW62" s="25">
        <f t="shared" si="239"/>
      </c>
      <c r="EX62" s="25">
        <f t="shared" si="240"/>
      </c>
      <c r="EY62" s="25">
        <f t="shared" si="241"/>
      </c>
      <c r="EZ62" s="25">
        <f t="shared" si="242"/>
      </c>
      <c r="FA62" s="25">
        <f t="shared" si="243"/>
      </c>
      <c r="FB62" s="25">
        <f t="shared" si="244"/>
      </c>
      <c r="FC62" s="25">
        <f t="shared" si="245"/>
      </c>
      <c r="FD62" s="25">
        <f t="shared" si="246"/>
      </c>
      <c r="FE62" s="25">
        <f t="shared" si="247"/>
      </c>
      <c r="FF62" s="25">
        <f t="shared" si="248"/>
      </c>
      <c r="FG62" s="25">
        <f t="shared" si="249"/>
      </c>
      <c r="FH62" s="25">
        <f t="shared" si="250"/>
      </c>
      <c r="FI62" s="25">
        <f t="shared" si="251"/>
      </c>
      <c r="FJ62" s="25">
        <f t="shared" si="252"/>
      </c>
      <c r="FK62" s="25">
        <f t="shared" si="253"/>
      </c>
      <c r="FL62" s="25">
        <f t="shared" si="254"/>
      </c>
      <c r="FM62" s="25">
        <f t="shared" si="255"/>
      </c>
      <c r="FN62" s="25">
        <f t="shared" si="256"/>
      </c>
      <c r="FO62" s="25">
        <f t="shared" si="257"/>
      </c>
      <c r="FP62" s="25">
        <f t="shared" si="258"/>
      </c>
      <c r="FQ62" s="25">
        <f t="shared" si="259"/>
      </c>
      <c r="FR62" s="25">
        <f t="shared" si="260"/>
      </c>
      <c r="FS62" s="25">
        <f t="shared" si="261"/>
      </c>
      <c r="FT62" s="25">
        <f t="shared" si="262"/>
      </c>
      <c r="FU62" s="25">
        <f t="shared" si="263"/>
      </c>
      <c r="FV62" s="25">
        <f t="shared" si="264"/>
      </c>
      <c r="FW62" s="25">
        <f t="shared" si="265"/>
      </c>
      <c r="FX62" s="25">
        <f t="shared" si="266"/>
      </c>
      <c r="FY62" s="25">
        <f t="shared" si="267"/>
      </c>
      <c r="FZ62" s="25">
        <f t="shared" si="268"/>
      </c>
      <c r="GA62" s="25">
        <f t="shared" si="269"/>
      </c>
      <c r="GB62" s="25">
        <f t="shared" si="270"/>
      </c>
      <c r="GC62" s="25">
        <f t="shared" si="271"/>
      </c>
      <c r="GD62" s="25">
        <f t="shared" si="272"/>
      </c>
      <c r="GE62" s="25">
        <f t="shared" si="273"/>
      </c>
      <c r="GF62" s="25">
        <f t="shared" si="274"/>
      </c>
      <c r="GG62" s="25">
        <f t="shared" si="275"/>
      </c>
      <c r="GH62" s="25">
        <f t="shared" si="276"/>
        <v>50</v>
      </c>
      <c r="GI62" s="25">
        <f t="shared" si="277"/>
      </c>
      <c r="GJ62" s="25">
        <f t="shared" si="278"/>
      </c>
      <c r="GK62" s="25">
        <f t="shared" si="279"/>
      </c>
      <c r="GL62" s="25">
        <f t="shared" si="280"/>
      </c>
      <c r="GM62" s="25">
        <f t="shared" si="281"/>
      </c>
      <c r="GN62" s="25">
        <f t="shared" si="282"/>
      </c>
      <c r="GO62" s="25">
        <f t="shared" si="283"/>
      </c>
      <c r="GP62" s="25">
        <f t="shared" si="284"/>
      </c>
      <c r="GQ62" s="25">
        <f t="shared" si="285"/>
      </c>
      <c r="GR62" s="25">
        <f t="shared" si="286"/>
      </c>
      <c r="GS62" s="25">
        <f t="shared" si="287"/>
      </c>
      <c r="GT62" s="25">
        <f t="shared" si="288"/>
      </c>
      <c r="GU62" s="25">
        <f t="shared" si="289"/>
      </c>
      <c r="GV62" s="25">
        <f t="shared" si="290"/>
      </c>
      <c r="GW62" s="25">
        <f t="shared" si="291"/>
      </c>
      <c r="GX62" s="25">
        <f t="shared" si="292"/>
      </c>
      <c r="GY62" s="25">
        <f t="shared" si="293"/>
      </c>
      <c r="GZ62" s="25">
        <f t="shared" si="294"/>
      </c>
      <c r="HA62" s="25">
        <f t="shared" si="295"/>
      </c>
      <c r="HB62" s="25">
        <f t="shared" si="296"/>
      </c>
      <c r="HD62">
        <f t="shared" si="297"/>
      </c>
      <c r="HE62" t="str">
        <f t="shared" si="298"/>
        <v>50</v>
      </c>
      <c r="HF62">
        <f t="shared" si="299"/>
      </c>
      <c r="HG62" t="str">
        <f t="shared" si="190"/>
        <v>50</v>
      </c>
    </row>
    <row r="63" spans="1:215" ht="27" customHeight="1">
      <c r="A63" s="99">
        <f t="shared" si="300"/>
        <v>28126</v>
      </c>
      <c r="B63" s="100">
        <f t="shared" si="300"/>
        <v>28126</v>
      </c>
      <c r="C63" s="101">
        <v>51</v>
      </c>
      <c r="D63" s="102" t="str">
        <f t="shared" si="163"/>
        <v>51</v>
      </c>
      <c r="E63" s="157"/>
      <c r="F63" s="158"/>
      <c r="G63" s="159"/>
      <c r="H63" s="128"/>
      <c r="I63" s="157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60"/>
      <c r="AE63" s="117">
        <f t="shared" si="164"/>
      </c>
      <c r="AF63" s="18"/>
      <c r="AG63" s="19">
        <f t="shared" si="195"/>
      </c>
      <c r="AH63" s="19">
        <f t="shared" si="196"/>
      </c>
      <c r="AI63" s="19">
        <f t="shared" si="197"/>
      </c>
      <c r="AJ63" s="19">
        <f t="shared" si="198"/>
      </c>
      <c r="AK63" s="19">
        <f t="shared" si="199"/>
      </c>
      <c r="AL63" s="19">
        <f t="shared" si="200"/>
      </c>
      <c r="AM63" s="19">
        <f t="shared" si="201"/>
      </c>
      <c r="AN63" s="19">
        <f t="shared" si="202"/>
      </c>
      <c r="AO63" s="20">
        <f t="shared" si="203"/>
      </c>
      <c r="AP63" s="20">
        <f t="shared" si="204"/>
      </c>
      <c r="AQ63" s="20">
        <f t="shared" si="205"/>
      </c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>
        <f t="shared" si="192"/>
      </c>
      <c r="BJ63" s="25">
        <f t="shared" si="193"/>
      </c>
      <c r="BK63" s="25">
        <f t="shared" si="194"/>
      </c>
      <c r="BL63" s="25">
        <f t="shared" si="14"/>
      </c>
      <c r="BM63" s="25">
        <f t="shared" si="301"/>
      </c>
      <c r="BN63" s="25">
        <f t="shared" si="302"/>
      </c>
      <c r="BO63" s="25">
        <f t="shared" si="303"/>
      </c>
      <c r="BP63" s="25">
        <f t="shared" si="304"/>
      </c>
      <c r="BQ63" s="25">
        <f t="shared" si="305"/>
      </c>
      <c r="BR63" s="25">
        <f t="shared" si="306"/>
      </c>
      <c r="BS63" s="25">
        <f t="shared" si="307"/>
      </c>
      <c r="BT63" s="25">
        <f t="shared" si="308"/>
      </c>
      <c r="BU63" s="27">
        <f t="shared" si="309"/>
      </c>
      <c r="BV63" s="25">
        <f t="shared" si="169"/>
      </c>
      <c r="BW63" s="25">
        <f t="shared" si="170"/>
      </c>
      <c r="BX63" s="25">
        <f t="shared" si="171"/>
      </c>
      <c r="BY63" s="25">
        <f t="shared" si="172"/>
      </c>
      <c r="BZ63" s="25">
        <f t="shared" si="173"/>
      </c>
      <c r="CA63" s="25">
        <f t="shared" si="174"/>
      </c>
      <c r="CB63" s="25">
        <f t="shared" si="175"/>
      </c>
      <c r="CC63" s="25">
        <f t="shared" si="176"/>
      </c>
      <c r="CD63" s="25">
        <f t="shared" si="177"/>
      </c>
      <c r="CE63" s="25">
        <f t="shared" si="178"/>
      </c>
      <c r="CF63" s="25">
        <f t="shared" si="179"/>
      </c>
      <c r="CG63" s="25">
        <f t="shared" si="180"/>
      </c>
      <c r="CH63" s="25">
        <f t="shared" si="181"/>
      </c>
      <c r="CI63" s="25">
        <f t="shared" si="182"/>
      </c>
      <c r="CJ63" s="25">
        <f t="shared" si="183"/>
      </c>
      <c r="CK63" s="25">
        <f t="shared" si="184"/>
      </c>
      <c r="CL63" s="25">
        <f t="shared" si="185"/>
      </c>
      <c r="CM63" s="25">
        <f t="shared" si="186"/>
      </c>
      <c r="CN63" s="25">
        <f t="shared" si="187"/>
      </c>
      <c r="CO63" s="25">
        <f t="shared" si="188"/>
      </c>
      <c r="CP63" s="25">
        <f t="shared" si="189"/>
      </c>
      <c r="CQ63" s="25">
        <f t="shared" si="45"/>
      </c>
      <c r="CR63" s="25" t="str">
        <f t="shared" si="46"/>
        <v>51</v>
      </c>
      <c r="CS63" s="25">
        <f t="shared" si="47"/>
      </c>
      <c r="CT63" s="25">
        <f t="shared" si="48"/>
      </c>
      <c r="CU63" s="25">
        <f t="shared" si="49"/>
      </c>
      <c r="CV63" s="25">
        <f t="shared" si="50"/>
      </c>
      <c r="CW63" s="25">
        <f t="shared" si="51"/>
      </c>
      <c r="CX63" s="25">
        <f t="shared" si="52"/>
      </c>
      <c r="CY63" s="25">
        <f t="shared" si="53"/>
      </c>
      <c r="CZ63" s="25">
        <f t="shared" si="54"/>
      </c>
      <c r="DA63" s="25">
        <f t="shared" si="55"/>
      </c>
      <c r="DB63" s="25">
        <f t="shared" si="56"/>
      </c>
      <c r="DC63" s="25">
        <f t="shared" si="57"/>
      </c>
      <c r="DD63" s="25">
        <f t="shared" si="58"/>
      </c>
      <c r="DE63" s="25">
        <f t="shared" si="59"/>
      </c>
      <c r="DF63" s="25">
        <f t="shared" si="60"/>
      </c>
      <c r="DG63" s="25">
        <f t="shared" si="61"/>
      </c>
      <c r="DH63" s="25">
        <f t="shared" si="62"/>
      </c>
      <c r="DI63" s="25">
        <f t="shared" si="63"/>
      </c>
      <c r="DJ63" s="25">
        <f t="shared" si="64"/>
      </c>
      <c r="DK63" s="25">
        <f t="shared" si="65"/>
      </c>
      <c r="DL63">
        <f t="shared" si="165"/>
      </c>
      <c r="DM63">
        <f t="shared" si="166"/>
      </c>
      <c r="DN63" t="str">
        <f t="shared" si="167"/>
        <v>51</v>
      </c>
      <c r="DO63" t="str">
        <f t="shared" si="168"/>
        <v>51</v>
      </c>
      <c r="DP63" s="25">
        <f t="shared" si="206"/>
      </c>
      <c r="DQ63" s="25">
        <f t="shared" si="207"/>
      </c>
      <c r="DR63" s="25">
        <f t="shared" si="208"/>
      </c>
      <c r="DS63" s="25">
        <f t="shared" si="209"/>
      </c>
      <c r="DT63" s="25">
        <f t="shared" si="210"/>
      </c>
      <c r="DU63" s="25">
        <f t="shared" si="211"/>
      </c>
      <c r="DV63" s="25">
        <f t="shared" si="212"/>
      </c>
      <c r="DW63" s="25">
        <f t="shared" si="213"/>
      </c>
      <c r="DX63" s="25">
        <f t="shared" si="214"/>
      </c>
      <c r="DY63" s="25">
        <f t="shared" si="215"/>
      </c>
      <c r="DZ63" s="25">
        <f t="shared" si="216"/>
      </c>
      <c r="EA63" s="25">
        <f t="shared" si="217"/>
      </c>
      <c r="EB63" s="25">
        <f t="shared" si="218"/>
      </c>
      <c r="EC63" s="25">
        <f t="shared" si="219"/>
      </c>
      <c r="ED63" s="25">
        <f t="shared" si="220"/>
      </c>
      <c r="EE63" s="25">
        <f t="shared" si="221"/>
      </c>
      <c r="EF63" s="25">
        <f t="shared" si="222"/>
      </c>
      <c r="EG63" s="25">
        <f t="shared" si="223"/>
      </c>
      <c r="EH63" s="25">
        <f t="shared" si="224"/>
      </c>
      <c r="EI63" s="25">
        <f t="shared" si="225"/>
      </c>
      <c r="EJ63" s="25">
        <f t="shared" si="226"/>
      </c>
      <c r="EK63" s="25">
        <f t="shared" si="227"/>
      </c>
      <c r="EL63" s="25">
        <f t="shared" si="228"/>
      </c>
      <c r="EM63" s="25">
        <f t="shared" si="229"/>
      </c>
      <c r="EN63" s="25">
        <f t="shared" si="230"/>
      </c>
      <c r="EO63" s="25">
        <f t="shared" si="231"/>
      </c>
      <c r="EP63" s="25">
        <f t="shared" si="232"/>
      </c>
      <c r="EQ63" s="25">
        <f t="shared" si="233"/>
      </c>
      <c r="ER63" s="25">
        <f t="shared" si="234"/>
      </c>
      <c r="ES63" s="25">
        <f t="shared" si="235"/>
      </c>
      <c r="ET63" s="25">
        <f t="shared" si="236"/>
      </c>
      <c r="EU63" s="25">
        <f t="shared" si="237"/>
      </c>
      <c r="EV63" s="25">
        <f t="shared" si="238"/>
      </c>
      <c r="EW63" s="25">
        <f t="shared" si="239"/>
      </c>
      <c r="EX63" s="25">
        <f t="shared" si="240"/>
      </c>
      <c r="EY63" s="25">
        <f t="shared" si="241"/>
      </c>
      <c r="EZ63" s="25">
        <f t="shared" si="242"/>
      </c>
      <c r="FA63" s="25">
        <f t="shared" si="243"/>
      </c>
      <c r="FB63" s="25">
        <f t="shared" si="244"/>
      </c>
      <c r="FC63" s="25">
        <f t="shared" si="245"/>
      </c>
      <c r="FD63" s="25">
        <f t="shared" si="246"/>
      </c>
      <c r="FE63" s="25">
        <f t="shared" si="247"/>
      </c>
      <c r="FF63" s="25">
        <f t="shared" si="248"/>
      </c>
      <c r="FG63" s="25">
        <f t="shared" si="249"/>
      </c>
      <c r="FH63" s="25">
        <f t="shared" si="250"/>
      </c>
      <c r="FI63" s="25">
        <f t="shared" si="251"/>
      </c>
      <c r="FJ63" s="25">
        <f t="shared" si="252"/>
      </c>
      <c r="FK63" s="25">
        <f t="shared" si="253"/>
      </c>
      <c r="FL63" s="25">
        <f t="shared" si="254"/>
      </c>
      <c r="FM63" s="25">
        <f t="shared" si="255"/>
      </c>
      <c r="FN63" s="25">
        <f t="shared" si="256"/>
      </c>
      <c r="FO63" s="25">
        <f t="shared" si="257"/>
      </c>
      <c r="FP63" s="25">
        <f t="shared" si="258"/>
      </c>
      <c r="FQ63" s="25">
        <f t="shared" si="259"/>
      </c>
      <c r="FR63" s="25">
        <f t="shared" si="260"/>
      </c>
      <c r="FS63" s="25">
        <f t="shared" si="261"/>
      </c>
      <c r="FT63" s="25">
        <f t="shared" si="262"/>
      </c>
      <c r="FU63" s="25">
        <f t="shared" si="263"/>
      </c>
      <c r="FV63" s="25">
        <f t="shared" si="264"/>
      </c>
      <c r="FW63" s="25">
        <f t="shared" si="265"/>
      </c>
      <c r="FX63" s="25">
        <f t="shared" si="266"/>
      </c>
      <c r="FY63" s="25">
        <f t="shared" si="267"/>
      </c>
      <c r="FZ63" s="25">
        <f t="shared" si="268"/>
      </c>
      <c r="GA63" s="25">
        <f t="shared" si="269"/>
      </c>
      <c r="GB63" s="25">
        <f t="shared" si="270"/>
      </c>
      <c r="GC63" s="25">
        <f t="shared" si="271"/>
      </c>
      <c r="GD63" s="25">
        <f t="shared" si="272"/>
      </c>
      <c r="GE63" s="25">
        <f t="shared" si="273"/>
      </c>
      <c r="GF63" s="25">
        <f t="shared" si="274"/>
      </c>
      <c r="GG63" s="25">
        <f t="shared" si="275"/>
      </c>
      <c r="GH63" s="25">
        <f t="shared" si="276"/>
      </c>
      <c r="GI63" s="25">
        <f t="shared" si="277"/>
        <v>51</v>
      </c>
      <c r="GJ63" s="25">
        <f t="shared" si="278"/>
      </c>
      <c r="GK63" s="25">
        <f t="shared" si="279"/>
      </c>
      <c r="GL63" s="25">
        <f t="shared" si="280"/>
      </c>
      <c r="GM63" s="25">
        <f t="shared" si="281"/>
      </c>
      <c r="GN63" s="25">
        <f t="shared" si="282"/>
      </c>
      <c r="GO63" s="25">
        <f t="shared" si="283"/>
      </c>
      <c r="GP63" s="25">
        <f t="shared" si="284"/>
      </c>
      <c r="GQ63" s="25">
        <f t="shared" si="285"/>
      </c>
      <c r="GR63" s="25">
        <f t="shared" si="286"/>
      </c>
      <c r="GS63" s="25">
        <f t="shared" si="287"/>
      </c>
      <c r="GT63" s="25">
        <f t="shared" si="288"/>
      </c>
      <c r="GU63" s="25">
        <f t="shared" si="289"/>
      </c>
      <c r="GV63" s="25">
        <f t="shared" si="290"/>
      </c>
      <c r="GW63" s="25">
        <f t="shared" si="291"/>
      </c>
      <c r="GX63" s="25">
        <f t="shared" si="292"/>
      </c>
      <c r="GY63" s="25">
        <f t="shared" si="293"/>
      </c>
      <c r="GZ63" s="25">
        <f t="shared" si="294"/>
      </c>
      <c r="HA63" s="25">
        <f t="shared" si="295"/>
      </c>
      <c r="HB63" s="25">
        <f t="shared" si="296"/>
      </c>
      <c r="HD63">
        <f t="shared" si="297"/>
      </c>
      <c r="HE63">
        <f t="shared" si="298"/>
      </c>
      <c r="HF63" t="str">
        <f t="shared" si="299"/>
        <v>51</v>
      </c>
      <c r="HG63" t="str">
        <f t="shared" si="190"/>
        <v>51</v>
      </c>
    </row>
    <row r="64" spans="1:215" ht="27" customHeight="1">
      <c r="A64" s="103">
        <f t="shared" si="300"/>
        <v>28491</v>
      </c>
      <c r="B64" s="104">
        <f t="shared" si="300"/>
        <v>28491</v>
      </c>
      <c r="C64" s="105">
        <v>52</v>
      </c>
      <c r="D64" s="106" t="str">
        <f t="shared" si="163"/>
        <v>52</v>
      </c>
      <c r="E64" s="153"/>
      <c r="F64" s="154"/>
      <c r="G64" s="155"/>
      <c r="H64" s="129"/>
      <c r="I64" s="153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6"/>
      <c r="AE64" s="118" t="str">
        <f t="shared" si="164"/>
        <v>&lt;国民年金の特例納付実施③&gt;</v>
      </c>
      <c r="AF64" s="18">
        <v>1</v>
      </c>
      <c r="AG64" s="19">
        <f t="shared" si="195"/>
      </c>
      <c r="AH64" s="19">
        <f t="shared" si="196"/>
      </c>
      <c r="AI64" s="19" t="str">
        <f t="shared" si="197"/>
        <v>&lt;国民年金の特例納付実施③&gt;</v>
      </c>
      <c r="AJ64" s="19">
        <f t="shared" si="198"/>
      </c>
      <c r="AK64" s="19">
        <f t="shared" si="199"/>
      </c>
      <c r="AL64" s="19">
        <f t="shared" si="200"/>
      </c>
      <c r="AM64" s="19">
        <f t="shared" si="201"/>
      </c>
      <c r="AN64" s="19">
        <f t="shared" si="202"/>
      </c>
      <c r="AO64" s="20">
        <f t="shared" si="203"/>
      </c>
      <c r="AP64" s="20">
        <f t="shared" si="204"/>
      </c>
      <c r="AQ64" s="20">
        <f t="shared" si="205"/>
      </c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>
        <f t="shared" si="192"/>
      </c>
      <c r="BJ64" s="25">
        <f t="shared" si="193"/>
      </c>
      <c r="BK64" s="25">
        <f t="shared" si="194"/>
      </c>
      <c r="BL64" s="25">
        <f t="shared" si="14"/>
      </c>
      <c r="BM64" s="25">
        <f t="shared" si="301"/>
      </c>
      <c r="BN64" s="25">
        <f t="shared" si="302"/>
      </c>
      <c r="BO64" s="25">
        <f t="shared" si="303"/>
      </c>
      <c r="BP64" s="25">
        <f t="shared" si="304"/>
      </c>
      <c r="BQ64" s="25">
        <f t="shared" si="305"/>
      </c>
      <c r="BR64" s="25">
        <f t="shared" si="306"/>
      </c>
      <c r="BS64" s="25">
        <f t="shared" si="307"/>
      </c>
      <c r="BT64" s="25">
        <f t="shared" si="308"/>
      </c>
      <c r="BU64" s="27">
        <f t="shared" si="309"/>
      </c>
      <c r="BV64" s="25">
        <f t="shared" si="169"/>
      </c>
      <c r="BW64" s="25">
        <f t="shared" si="170"/>
      </c>
      <c r="BX64" s="25">
        <f t="shared" si="171"/>
      </c>
      <c r="BY64" s="25">
        <f t="shared" si="172"/>
      </c>
      <c r="BZ64" s="25">
        <f t="shared" si="173"/>
      </c>
      <c r="CA64" s="25">
        <f t="shared" si="174"/>
      </c>
      <c r="CB64" s="25">
        <f t="shared" si="175"/>
      </c>
      <c r="CC64" s="25">
        <f t="shared" si="176"/>
      </c>
      <c r="CD64" s="25">
        <f t="shared" si="177"/>
      </c>
      <c r="CE64" s="25">
        <f t="shared" si="178"/>
      </c>
      <c r="CF64" s="25">
        <f t="shared" si="179"/>
      </c>
      <c r="CG64" s="25">
        <f t="shared" si="180"/>
      </c>
      <c r="CH64" s="25">
        <f t="shared" si="181"/>
      </c>
      <c r="CI64" s="25">
        <f t="shared" si="182"/>
      </c>
      <c r="CJ64" s="25">
        <f t="shared" si="183"/>
      </c>
      <c r="CK64" s="25">
        <f t="shared" si="184"/>
      </c>
      <c r="CL64" s="25">
        <f t="shared" si="185"/>
      </c>
      <c r="CM64" s="25">
        <f t="shared" si="186"/>
      </c>
      <c r="CN64" s="25">
        <f t="shared" si="187"/>
      </c>
      <c r="CO64" s="25">
        <f t="shared" si="188"/>
      </c>
      <c r="CP64" s="25">
        <f t="shared" si="189"/>
      </c>
      <c r="CQ64" s="25">
        <f t="shared" si="45"/>
      </c>
      <c r="CR64" s="25">
        <f t="shared" si="46"/>
      </c>
      <c r="CS64" s="25" t="str">
        <f t="shared" si="47"/>
        <v>52</v>
      </c>
      <c r="CT64" s="25">
        <f t="shared" si="48"/>
      </c>
      <c r="CU64" s="25">
        <f t="shared" si="49"/>
      </c>
      <c r="CV64" s="25">
        <f t="shared" si="50"/>
      </c>
      <c r="CW64" s="25">
        <f t="shared" si="51"/>
      </c>
      <c r="CX64" s="25">
        <f t="shared" si="52"/>
      </c>
      <c r="CY64" s="25">
        <f t="shared" si="53"/>
      </c>
      <c r="CZ64" s="25">
        <f t="shared" si="54"/>
      </c>
      <c r="DA64" s="25">
        <f t="shared" si="55"/>
      </c>
      <c r="DB64" s="25">
        <f t="shared" si="56"/>
      </c>
      <c r="DC64" s="25">
        <f t="shared" si="57"/>
      </c>
      <c r="DD64" s="25">
        <f t="shared" si="58"/>
      </c>
      <c r="DE64" s="25">
        <f t="shared" si="59"/>
      </c>
      <c r="DF64" s="25">
        <f t="shared" si="60"/>
      </c>
      <c r="DG64" s="25">
        <f t="shared" si="61"/>
      </c>
      <c r="DH64" s="25">
        <f t="shared" si="62"/>
      </c>
      <c r="DI64" s="25">
        <f t="shared" si="63"/>
      </c>
      <c r="DJ64" s="25">
        <f t="shared" si="64"/>
      </c>
      <c r="DK64" s="25">
        <f t="shared" si="65"/>
      </c>
      <c r="DL64">
        <f t="shared" si="165"/>
      </c>
      <c r="DM64">
        <f t="shared" si="166"/>
      </c>
      <c r="DN64" t="str">
        <f t="shared" si="167"/>
        <v>52</v>
      </c>
      <c r="DO64" t="str">
        <f t="shared" si="168"/>
        <v>52</v>
      </c>
      <c r="DP64" s="25">
        <f t="shared" si="206"/>
      </c>
      <c r="DQ64" s="25">
        <f t="shared" si="207"/>
      </c>
      <c r="DR64" s="25">
        <f t="shared" si="208"/>
      </c>
      <c r="DS64" s="25">
        <f t="shared" si="209"/>
      </c>
      <c r="DT64" s="25">
        <f t="shared" si="210"/>
      </c>
      <c r="DU64" s="25">
        <f t="shared" si="211"/>
      </c>
      <c r="DV64" s="25">
        <f t="shared" si="212"/>
      </c>
      <c r="DW64" s="25">
        <f t="shared" si="213"/>
      </c>
      <c r="DX64" s="25">
        <f t="shared" si="214"/>
      </c>
      <c r="DY64" s="25">
        <f t="shared" si="215"/>
      </c>
      <c r="DZ64" s="25">
        <f t="shared" si="216"/>
      </c>
      <c r="EA64" s="25">
        <f t="shared" si="217"/>
      </c>
      <c r="EB64" s="25">
        <f t="shared" si="218"/>
      </c>
      <c r="EC64" s="25">
        <f t="shared" si="219"/>
      </c>
      <c r="ED64" s="25">
        <f t="shared" si="220"/>
      </c>
      <c r="EE64" s="25">
        <f t="shared" si="221"/>
      </c>
      <c r="EF64" s="25">
        <f t="shared" si="222"/>
      </c>
      <c r="EG64" s="25">
        <f t="shared" si="223"/>
      </c>
      <c r="EH64" s="25">
        <f t="shared" si="224"/>
      </c>
      <c r="EI64" s="25">
        <f t="shared" si="225"/>
      </c>
      <c r="EJ64" s="25">
        <f t="shared" si="226"/>
      </c>
      <c r="EK64" s="25">
        <f t="shared" si="227"/>
      </c>
      <c r="EL64" s="25">
        <f t="shared" si="228"/>
      </c>
      <c r="EM64" s="25">
        <f t="shared" si="229"/>
      </c>
      <c r="EN64" s="25">
        <f t="shared" si="230"/>
      </c>
      <c r="EO64" s="25">
        <f t="shared" si="231"/>
      </c>
      <c r="EP64" s="25">
        <f t="shared" si="232"/>
      </c>
      <c r="EQ64" s="25">
        <f t="shared" si="233"/>
      </c>
      <c r="ER64" s="25">
        <f t="shared" si="234"/>
      </c>
      <c r="ES64" s="25">
        <f t="shared" si="235"/>
      </c>
      <c r="ET64" s="25">
        <f t="shared" si="236"/>
      </c>
      <c r="EU64" s="25">
        <f t="shared" si="237"/>
      </c>
      <c r="EV64" s="25">
        <f t="shared" si="238"/>
      </c>
      <c r="EW64" s="25">
        <f t="shared" si="239"/>
      </c>
      <c r="EX64" s="25">
        <f t="shared" si="240"/>
      </c>
      <c r="EY64" s="25">
        <f t="shared" si="241"/>
      </c>
      <c r="EZ64" s="25">
        <f t="shared" si="242"/>
      </c>
      <c r="FA64" s="25">
        <f t="shared" si="243"/>
      </c>
      <c r="FB64" s="25">
        <f t="shared" si="244"/>
      </c>
      <c r="FC64" s="25">
        <f t="shared" si="245"/>
      </c>
      <c r="FD64" s="25">
        <f t="shared" si="246"/>
      </c>
      <c r="FE64" s="25">
        <f t="shared" si="247"/>
      </c>
      <c r="FF64" s="25">
        <f t="shared" si="248"/>
      </c>
      <c r="FG64" s="25">
        <f t="shared" si="249"/>
      </c>
      <c r="FH64" s="25">
        <f t="shared" si="250"/>
      </c>
      <c r="FI64" s="25">
        <f t="shared" si="251"/>
      </c>
      <c r="FJ64" s="25">
        <f t="shared" si="252"/>
      </c>
      <c r="FK64" s="25">
        <f t="shared" si="253"/>
      </c>
      <c r="FL64" s="25">
        <f t="shared" si="254"/>
      </c>
      <c r="FM64" s="25">
        <f t="shared" si="255"/>
      </c>
      <c r="FN64" s="25">
        <f t="shared" si="256"/>
      </c>
      <c r="FO64" s="25">
        <f t="shared" si="257"/>
      </c>
      <c r="FP64" s="25">
        <f t="shared" si="258"/>
      </c>
      <c r="FQ64" s="25">
        <f t="shared" si="259"/>
      </c>
      <c r="FR64" s="25">
        <f t="shared" si="260"/>
      </c>
      <c r="FS64" s="25">
        <f t="shared" si="261"/>
      </c>
      <c r="FT64" s="25">
        <f t="shared" si="262"/>
      </c>
      <c r="FU64" s="25">
        <f t="shared" si="263"/>
      </c>
      <c r="FV64" s="25">
        <f t="shared" si="264"/>
      </c>
      <c r="FW64" s="25">
        <f t="shared" si="265"/>
      </c>
      <c r="FX64" s="25">
        <f t="shared" si="266"/>
      </c>
      <c r="FY64" s="25">
        <f t="shared" si="267"/>
      </c>
      <c r="FZ64" s="25">
        <f t="shared" si="268"/>
      </c>
      <c r="GA64" s="25">
        <f t="shared" si="269"/>
      </c>
      <c r="GB64" s="25">
        <f t="shared" si="270"/>
      </c>
      <c r="GC64" s="25">
        <f t="shared" si="271"/>
      </c>
      <c r="GD64" s="25">
        <f t="shared" si="272"/>
      </c>
      <c r="GE64" s="25">
        <f t="shared" si="273"/>
      </c>
      <c r="GF64" s="25">
        <f t="shared" si="274"/>
      </c>
      <c r="GG64" s="25">
        <f t="shared" si="275"/>
      </c>
      <c r="GH64" s="25">
        <f t="shared" si="276"/>
      </c>
      <c r="GI64" s="25">
        <f t="shared" si="277"/>
      </c>
      <c r="GJ64" s="25">
        <f t="shared" si="278"/>
        <v>52</v>
      </c>
      <c r="GK64" s="25">
        <f t="shared" si="279"/>
      </c>
      <c r="GL64" s="25">
        <f t="shared" si="280"/>
      </c>
      <c r="GM64" s="25">
        <f t="shared" si="281"/>
      </c>
      <c r="GN64" s="25">
        <f t="shared" si="282"/>
      </c>
      <c r="GO64" s="25">
        <f t="shared" si="283"/>
      </c>
      <c r="GP64" s="25">
        <f t="shared" si="284"/>
      </c>
      <c r="GQ64" s="25">
        <f t="shared" si="285"/>
      </c>
      <c r="GR64" s="25">
        <f t="shared" si="286"/>
      </c>
      <c r="GS64" s="25">
        <f t="shared" si="287"/>
      </c>
      <c r="GT64" s="25">
        <f t="shared" si="288"/>
      </c>
      <c r="GU64" s="25">
        <f t="shared" si="289"/>
      </c>
      <c r="GV64" s="25">
        <f t="shared" si="290"/>
      </c>
      <c r="GW64" s="25">
        <f t="shared" si="291"/>
      </c>
      <c r="GX64" s="25">
        <f t="shared" si="292"/>
      </c>
      <c r="GY64" s="25">
        <f t="shared" si="293"/>
      </c>
      <c r="GZ64" s="25">
        <f t="shared" si="294"/>
      </c>
      <c r="HA64" s="25">
        <f t="shared" si="295"/>
      </c>
      <c r="HB64" s="25">
        <f t="shared" si="296"/>
      </c>
      <c r="HD64">
        <f t="shared" si="297"/>
      </c>
      <c r="HE64">
        <f t="shared" si="298"/>
      </c>
      <c r="HF64" t="str">
        <f t="shared" si="299"/>
        <v>52</v>
      </c>
      <c r="HG64" t="str">
        <f t="shared" si="190"/>
        <v>52</v>
      </c>
    </row>
    <row r="65" spans="1:215" ht="27" customHeight="1">
      <c r="A65" s="99">
        <f t="shared" si="300"/>
        <v>28856</v>
      </c>
      <c r="B65" s="100">
        <f t="shared" si="300"/>
        <v>28856</v>
      </c>
      <c r="C65" s="101">
        <v>53</v>
      </c>
      <c r="D65" s="102" t="str">
        <f t="shared" si="163"/>
        <v>53</v>
      </c>
      <c r="E65" s="157"/>
      <c r="F65" s="158"/>
      <c r="G65" s="159"/>
      <c r="H65" s="128"/>
      <c r="I65" s="157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60"/>
      <c r="AE65" s="117">
        <f t="shared" si="164"/>
      </c>
      <c r="AF65" s="18"/>
      <c r="AG65" s="19">
        <f t="shared" si="195"/>
      </c>
      <c r="AH65" s="19">
        <f t="shared" si="196"/>
      </c>
      <c r="AI65" s="19">
        <f t="shared" si="197"/>
      </c>
      <c r="AJ65" s="19">
        <f t="shared" si="198"/>
      </c>
      <c r="AK65" s="19">
        <f t="shared" si="199"/>
      </c>
      <c r="AL65" s="19">
        <f t="shared" si="200"/>
      </c>
      <c r="AM65" s="19">
        <f t="shared" si="201"/>
      </c>
      <c r="AN65" s="19">
        <f t="shared" si="202"/>
      </c>
      <c r="AO65" s="20">
        <f t="shared" si="203"/>
      </c>
      <c r="AP65" s="20">
        <f t="shared" si="204"/>
      </c>
      <c r="AQ65" s="20">
        <f t="shared" si="205"/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>
        <f t="shared" si="192"/>
      </c>
      <c r="BJ65" s="25">
        <f t="shared" si="193"/>
      </c>
      <c r="BK65" s="25">
        <f t="shared" si="194"/>
      </c>
      <c r="BL65" s="25">
        <f t="shared" si="14"/>
      </c>
      <c r="BM65" s="25">
        <f t="shared" si="301"/>
      </c>
      <c r="BN65" s="25">
        <f t="shared" si="302"/>
      </c>
      <c r="BO65" s="25">
        <f t="shared" si="303"/>
      </c>
      <c r="BP65" s="25">
        <f t="shared" si="304"/>
      </c>
      <c r="BQ65" s="25">
        <f t="shared" si="305"/>
      </c>
      <c r="BR65" s="25">
        <f t="shared" si="306"/>
      </c>
      <c r="BS65" s="25">
        <f t="shared" si="307"/>
      </c>
      <c r="BT65" s="25">
        <f t="shared" si="308"/>
      </c>
      <c r="BU65" s="27">
        <f t="shared" si="309"/>
      </c>
      <c r="BV65" s="25">
        <f t="shared" si="169"/>
      </c>
      <c r="BW65" s="25">
        <f t="shared" si="170"/>
      </c>
      <c r="BX65" s="25">
        <f t="shared" si="171"/>
      </c>
      <c r="BY65" s="25">
        <f t="shared" si="172"/>
      </c>
      <c r="BZ65" s="25">
        <f t="shared" si="173"/>
      </c>
      <c r="CA65" s="25">
        <f t="shared" si="174"/>
      </c>
      <c r="CB65" s="25">
        <f t="shared" si="175"/>
      </c>
      <c r="CC65" s="25">
        <f t="shared" si="176"/>
      </c>
      <c r="CD65" s="25">
        <f t="shared" si="177"/>
      </c>
      <c r="CE65" s="25">
        <f t="shared" si="178"/>
      </c>
      <c r="CF65" s="25">
        <f t="shared" si="179"/>
      </c>
      <c r="CG65" s="25">
        <f t="shared" si="180"/>
      </c>
      <c r="CH65" s="25">
        <f t="shared" si="181"/>
      </c>
      <c r="CI65" s="25">
        <f t="shared" si="182"/>
      </c>
      <c r="CJ65" s="25">
        <f t="shared" si="183"/>
      </c>
      <c r="CK65" s="25">
        <f t="shared" si="184"/>
      </c>
      <c r="CL65" s="25">
        <f t="shared" si="185"/>
      </c>
      <c r="CM65" s="25">
        <f t="shared" si="186"/>
      </c>
      <c r="CN65" s="25">
        <f t="shared" si="187"/>
      </c>
      <c r="CO65" s="25">
        <f t="shared" si="188"/>
      </c>
      <c r="CP65" s="25">
        <f t="shared" si="189"/>
      </c>
      <c r="CQ65" s="25">
        <f t="shared" si="45"/>
      </c>
      <c r="CR65" s="25">
        <f t="shared" si="46"/>
      </c>
      <c r="CS65" s="25">
        <f t="shared" si="47"/>
      </c>
      <c r="CT65" s="25" t="str">
        <f t="shared" si="48"/>
        <v>53</v>
      </c>
      <c r="CU65" s="25">
        <f t="shared" si="49"/>
      </c>
      <c r="CV65" s="25">
        <f t="shared" si="50"/>
      </c>
      <c r="CW65" s="25">
        <f t="shared" si="51"/>
      </c>
      <c r="CX65" s="25">
        <f t="shared" si="52"/>
      </c>
      <c r="CY65" s="25">
        <f t="shared" si="53"/>
      </c>
      <c r="CZ65" s="25">
        <f t="shared" si="54"/>
      </c>
      <c r="DA65" s="25">
        <f t="shared" si="55"/>
      </c>
      <c r="DB65" s="25">
        <f t="shared" si="56"/>
      </c>
      <c r="DC65" s="25">
        <f t="shared" si="57"/>
      </c>
      <c r="DD65" s="25">
        <f t="shared" si="58"/>
      </c>
      <c r="DE65" s="25">
        <f t="shared" si="59"/>
      </c>
      <c r="DF65" s="25">
        <f t="shared" si="60"/>
      </c>
      <c r="DG65" s="25">
        <f t="shared" si="61"/>
      </c>
      <c r="DH65" s="25">
        <f t="shared" si="62"/>
      </c>
      <c r="DI65" s="25">
        <f t="shared" si="63"/>
      </c>
      <c r="DJ65" s="25">
        <f t="shared" si="64"/>
      </c>
      <c r="DK65" s="25">
        <f t="shared" si="65"/>
      </c>
      <c r="DL65">
        <f t="shared" si="165"/>
      </c>
      <c r="DM65">
        <f t="shared" si="166"/>
      </c>
      <c r="DN65" t="str">
        <f t="shared" si="167"/>
        <v>53</v>
      </c>
      <c r="DO65" t="str">
        <f t="shared" si="168"/>
        <v>53</v>
      </c>
      <c r="DP65" s="25">
        <f t="shared" si="206"/>
      </c>
      <c r="DQ65" s="25">
        <f t="shared" si="207"/>
      </c>
      <c r="DR65" s="25">
        <f t="shared" si="208"/>
      </c>
      <c r="DS65" s="25">
        <f t="shared" si="209"/>
      </c>
      <c r="DT65" s="25">
        <f t="shared" si="210"/>
      </c>
      <c r="DU65" s="25">
        <f t="shared" si="211"/>
      </c>
      <c r="DV65" s="25">
        <f t="shared" si="212"/>
      </c>
      <c r="DW65" s="25">
        <f t="shared" si="213"/>
      </c>
      <c r="DX65" s="25">
        <f t="shared" si="214"/>
      </c>
      <c r="DY65" s="25">
        <f t="shared" si="215"/>
      </c>
      <c r="DZ65" s="25">
        <f t="shared" si="216"/>
      </c>
      <c r="EA65" s="25">
        <f t="shared" si="217"/>
      </c>
      <c r="EB65" s="25">
        <f t="shared" si="218"/>
      </c>
      <c r="EC65" s="25">
        <f t="shared" si="219"/>
      </c>
      <c r="ED65" s="25">
        <f t="shared" si="220"/>
      </c>
      <c r="EE65" s="25">
        <f t="shared" si="221"/>
      </c>
      <c r="EF65" s="25">
        <f t="shared" si="222"/>
      </c>
      <c r="EG65" s="25">
        <f t="shared" si="223"/>
      </c>
      <c r="EH65" s="25">
        <f t="shared" si="224"/>
      </c>
      <c r="EI65" s="25">
        <f t="shared" si="225"/>
      </c>
      <c r="EJ65" s="25">
        <f t="shared" si="226"/>
      </c>
      <c r="EK65" s="25">
        <f t="shared" si="227"/>
      </c>
      <c r="EL65" s="25">
        <f t="shared" si="228"/>
      </c>
      <c r="EM65" s="25">
        <f t="shared" si="229"/>
      </c>
      <c r="EN65" s="25">
        <f t="shared" si="230"/>
      </c>
      <c r="EO65" s="25">
        <f t="shared" si="231"/>
      </c>
      <c r="EP65" s="25">
        <f t="shared" si="232"/>
      </c>
      <c r="EQ65" s="25">
        <f t="shared" si="233"/>
      </c>
      <c r="ER65" s="25">
        <f t="shared" si="234"/>
      </c>
      <c r="ES65" s="25">
        <f t="shared" si="235"/>
      </c>
      <c r="ET65" s="25">
        <f t="shared" si="236"/>
      </c>
      <c r="EU65" s="25">
        <f t="shared" si="237"/>
      </c>
      <c r="EV65" s="25">
        <f t="shared" si="238"/>
      </c>
      <c r="EW65" s="25">
        <f t="shared" si="239"/>
      </c>
      <c r="EX65" s="25">
        <f t="shared" si="240"/>
      </c>
      <c r="EY65" s="25">
        <f t="shared" si="241"/>
      </c>
      <c r="EZ65" s="25">
        <f t="shared" si="242"/>
      </c>
      <c r="FA65" s="25">
        <f t="shared" si="243"/>
      </c>
      <c r="FB65" s="25">
        <f t="shared" si="244"/>
      </c>
      <c r="FC65" s="25">
        <f t="shared" si="245"/>
      </c>
      <c r="FD65" s="25">
        <f t="shared" si="246"/>
      </c>
      <c r="FE65" s="25">
        <f t="shared" si="247"/>
      </c>
      <c r="FF65" s="25">
        <f t="shared" si="248"/>
      </c>
      <c r="FG65" s="25">
        <f t="shared" si="249"/>
      </c>
      <c r="FH65" s="25">
        <f t="shared" si="250"/>
      </c>
      <c r="FI65" s="25">
        <f t="shared" si="251"/>
      </c>
      <c r="FJ65" s="25">
        <f t="shared" si="252"/>
      </c>
      <c r="FK65" s="25">
        <f t="shared" si="253"/>
      </c>
      <c r="FL65" s="25">
        <f t="shared" si="254"/>
      </c>
      <c r="FM65" s="25">
        <f t="shared" si="255"/>
      </c>
      <c r="FN65" s="25">
        <f t="shared" si="256"/>
      </c>
      <c r="FO65" s="25">
        <f t="shared" si="257"/>
      </c>
      <c r="FP65" s="25">
        <f t="shared" si="258"/>
      </c>
      <c r="FQ65" s="25">
        <f t="shared" si="259"/>
      </c>
      <c r="FR65" s="25">
        <f t="shared" si="260"/>
      </c>
      <c r="FS65" s="25">
        <f t="shared" si="261"/>
      </c>
      <c r="FT65" s="25">
        <f t="shared" si="262"/>
      </c>
      <c r="FU65" s="25">
        <f t="shared" si="263"/>
      </c>
      <c r="FV65" s="25">
        <f t="shared" si="264"/>
      </c>
      <c r="FW65" s="25">
        <f t="shared" si="265"/>
      </c>
      <c r="FX65" s="25">
        <f t="shared" si="266"/>
      </c>
      <c r="FY65" s="25">
        <f t="shared" si="267"/>
      </c>
      <c r="FZ65" s="25">
        <f t="shared" si="268"/>
      </c>
      <c r="GA65" s="25">
        <f t="shared" si="269"/>
      </c>
      <c r="GB65" s="25">
        <f t="shared" si="270"/>
      </c>
      <c r="GC65" s="25">
        <f t="shared" si="271"/>
      </c>
      <c r="GD65" s="25">
        <f t="shared" si="272"/>
      </c>
      <c r="GE65" s="25">
        <f t="shared" si="273"/>
      </c>
      <c r="GF65" s="25">
        <f t="shared" si="274"/>
      </c>
      <c r="GG65" s="25">
        <f t="shared" si="275"/>
      </c>
      <c r="GH65" s="25">
        <f t="shared" si="276"/>
      </c>
      <c r="GI65" s="25">
        <f t="shared" si="277"/>
      </c>
      <c r="GJ65" s="25">
        <f t="shared" si="278"/>
      </c>
      <c r="GK65" s="25">
        <f t="shared" si="279"/>
        <v>53</v>
      </c>
      <c r="GL65" s="25">
        <f t="shared" si="280"/>
      </c>
      <c r="GM65" s="25">
        <f t="shared" si="281"/>
      </c>
      <c r="GN65" s="25">
        <f t="shared" si="282"/>
      </c>
      <c r="GO65" s="25">
        <f t="shared" si="283"/>
      </c>
      <c r="GP65" s="25">
        <f t="shared" si="284"/>
      </c>
      <c r="GQ65" s="25">
        <f t="shared" si="285"/>
      </c>
      <c r="GR65" s="25">
        <f t="shared" si="286"/>
      </c>
      <c r="GS65" s="25">
        <f t="shared" si="287"/>
      </c>
      <c r="GT65" s="25">
        <f t="shared" si="288"/>
      </c>
      <c r="GU65" s="25">
        <f t="shared" si="289"/>
      </c>
      <c r="GV65" s="25">
        <f t="shared" si="290"/>
      </c>
      <c r="GW65" s="25">
        <f t="shared" si="291"/>
      </c>
      <c r="GX65" s="25">
        <f t="shared" si="292"/>
      </c>
      <c r="GY65" s="25">
        <f t="shared" si="293"/>
      </c>
      <c r="GZ65" s="25">
        <f t="shared" si="294"/>
      </c>
      <c r="HA65" s="25">
        <f t="shared" si="295"/>
      </c>
      <c r="HB65" s="25">
        <f t="shared" si="296"/>
      </c>
      <c r="HD65">
        <f t="shared" si="297"/>
      </c>
      <c r="HE65">
        <f t="shared" si="298"/>
      </c>
      <c r="HF65" t="str">
        <f t="shared" si="299"/>
        <v>53</v>
      </c>
      <c r="HG65" t="str">
        <f t="shared" si="190"/>
        <v>53</v>
      </c>
    </row>
    <row r="66" spans="1:215" ht="27" customHeight="1">
      <c r="A66" s="103">
        <f t="shared" si="300"/>
        <v>29221</v>
      </c>
      <c r="B66" s="104">
        <f t="shared" si="300"/>
        <v>29221</v>
      </c>
      <c r="C66" s="105">
        <v>54</v>
      </c>
      <c r="D66" s="106" t="str">
        <f t="shared" si="163"/>
        <v>54</v>
      </c>
      <c r="E66" s="153"/>
      <c r="F66" s="154"/>
      <c r="G66" s="155"/>
      <c r="H66" s="129"/>
      <c r="I66" s="153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6"/>
      <c r="AE66" s="118">
        <f t="shared" si="164"/>
      </c>
      <c r="AF66" s="18">
        <v>1</v>
      </c>
      <c r="AG66" s="19">
        <f t="shared" si="195"/>
      </c>
      <c r="AH66" s="19">
        <f t="shared" si="196"/>
      </c>
      <c r="AI66" s="19">
        <f t="shared" si="197"/>
      </c>
      <c r="AJ66" s="19">
        <f t="shared" si="198"/>
      </c>
      <c r="AK66" s="19">
        <f t="shared" si="199"/>
      </c>
      <c r="AL66" s="19">
        <f t="shared" si="200"/>
      </c>
      <c r="AM66" s="19">
        <f t="shared" si="201"/>
      </c>
      <c r="AN66" s="19">
        <f t="shared" si="202"/>
      </c>
      <c r="AO66" s="20">
        <f t="shared" si="203"/>
      </c>
      <c r="AP66" s="20">
        <f t="shared" si="204"/>
      </c>
      <c r="AQ66" s="20">
        <f t="shared" si="205"/>
      </c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>
        <f t="shared" si="192"/>
      </c>
      <c r="BJ66" s="25">
        <f t="shared" si="193"/>
      </c>
      <c r="BK66" s="25">
        <f t="shared" si="194"/>
      </c>
      <c r="BL66" s="25">
        <f t="shared" si="14"/>
      </c>
      <c r="BM66" s="25">
        <f t="shared" si="301"/>
      </c>
      <c r="BN66" s="25">
        <f t="shared" si="302"/>
      </c>
      <c r="BO66" s="25">
        <f t="shared" si="303"/>
      </c>
      <c r="BP66" s="25">
        <f t="shared" si="304"/>
      </c>
      <c r="BQ66" s="25">
        <f t="shared" si="305"/>
      </c>
      <c r="BR66" s="25">
        <f t="shared" si="306"/>
      </c>
      <c r="BS66" s="25">
        <f t="shared" si="307"/>
      </c>
      <c r="BT66" s="25">
        <f t="shared" si="308"/>
      </c>
      <c r="BU66" s="27">
        <f t="shared" si="309"/>
      </c>
      <c r="BV66" s="25">
        <f t="shared" si="169"/>
      </c>
      <c r="BW66" s="25">
        <f t="shared" si="170"/>
      </c>
      <c r="BX66" s="25">
        <f t="shared" si="171"/>
      </c>
      <c r="BY66" s="25">
        <f t="shared" si="172"/>
      </c>
      <c r="BZ66" s="25">
        <f t="shared" si="173"/>
      </c>
      <c r="CA66" s="25">
        <f t="shared" si="174"/>
      </c>
      <c r="CB66" s="25">
        <f t="shared" si="175"/>
      </c>
      <c r="CC66" s="25">
        <f t="shared" si="176"/>
      </c>
      <c r="CD66" s="25">
        <f t="shared" si="177"/>
      </c>
      <c r="CE66" s="25">
        <f t="shared" si="178"/>
      </c>
      <c r="CF66" s="25">
        <f t="shared" si="179"/>
      </c>
      <c r="CG66" s="25">
        <f t="shared" si="180"/>
      </c>
      <c r="CH66" s="25">
        <f t="shared" si="181"/>
      </c>
      <c r="CI66" s="25">
        <f t="shared" si="182"/>
      </c>
      <c r="CJ66" s="25">
        <f t="shared" si="183"/>
      </c>
      <c r="CK66" s="25">
        <f t="shared" si="184"/>
      </c>
      <c r="CL66" s="25">
        <f t="shared" si="185"/>
      </c>
      <c r="CM66" s="25">
        <f t="shared" si="186"/>
      </c>
      <c r="CN66" s="25">
        <f t="shared" si="187"/>
      </c>
      <c r="CO66" s="25">
        <f t="shared" si="188"/>
      </c>
      <c r="CP66" s="25">
        <f t="shared" si="189"/>
      </c>
      <c r="CQ66" s="25">
        <f aca="true" t="shared" si="310" ref="CQ66:CQ82">IF($C66=DATEDIF($AF$7,$AF$9,"Y")+50,"50","")</f>
      </c>
      <c r="CR66" s="25">
        <f>IF($C66=DATEDIF($AF$7,$AF$9,"Y")+51,"51","")</f>
      </c>
      <c r="CS66" s="25">
        <f>IF($C66=DATEDIF($AF$7,$AF$9,"Y")+52,"52","")</f>
      </c>
      <c r="CT66" s="25">
        <f>IF($C66=DATEDIF($AF$7,$AF$9,"Y")+53,"53","")</f>
      </c>
      <c r="CU66" s="25" t="str">
        <f>IF($C66=DATEDIF($AF$7,$AF$9,"Y")+54,"54","")</f>
        <v>54</v>
      </c>
      <c r="CV66" s="25">
        <f>IF($C66=DATEDIF($AF$7,$AF$9,"Y")+55,"55","")</f>
      </c>
      <c r="CW66" s="25">
        <f>IF($C66=DATEDIF($AF$7,$AF$9,"Y")+56,"56","")</f>
      </c>
      <c r="CX66" s="25">
        <f>IF($C66=DATEDIF($AF$7,$AF$9,"Y")+57,"57","")</f>
      </c>
      <c r="CY66" s="25">
        <f>IF($C66=DATEDIF($AF$7,$AF$9,"Y")+58,"58","")</f>
      </c>
      <c r="CZ66" s="25">
        <f>IF($C66=DATEDIF($AF$7,$AF$9,"Y")+59,"59","")</f>
      </c>
      <c r="DA66" s="25">
        <f>IF($C66=DATEDIF($AF$7,$AF$9,"Y")+60,"60","")</f>
      </c>
      <c r="DB66" s="25">
        <f>IF($C66=DATEDIF($AF$7,$AF$9,"Y")+61,"61","")</f>
      </c>
      <c r="DC66" s="25">
        <f>IF($C66=DATEDIF($AF$7,$AF$9,"Y")+62,"62","")</f>
      </c>
      <c r="DD66" s="25">
        <f>IF($C66=DATEDIF($AF$7,$AF$9,"Y")+63,"63","")</f>
      </c>
      <c r="DE66" s="25">
        <f>IF($C66=DATEDIF($AF$7,$AF$9,"Y")+64,"64","")</f>
      </c>
      <c r="DF66" s="25">
        <f>IF($C66=DATEDIF($AF$7,$AF$9,"Y")+65,"65","")</f>
      </c>
      <c r="DG66" s="25">
        <f>IF($C66=DATEDIF($AF$7,$AF$9,"Y")+66,"66","")</f>
      </c>
      <c r="DH66" s="25">
        <f>IF($C66=DATEDIF($AF$7,$AF$9,"Y")+67,"67","")</f>
      </c>
      <c r="DI66" s="25">
        <f>IF($C66=DATEDIF($AF$7,$AF$9,"Y")+68,"68","")</f>
      </c>
      <c r="DJ66" s="25">
        <f>IF($C66=DATEDIF($AF$7,$AF$9,"Y")+69,"69","")</f>
      </c>
      <c r="DK66" s="25">
        <f>IF($C66=DATEDIF($AF$7,$AF$9,"Y")+70,"70","")</f>
      </c>
      <c r="DL66">
        <f t="shared" si="165"/>
      </c>
      <c r="DM66">
        <f t="shared" si="166"/>
      </c>
      <c r="DN66" t="str">
        <f t="shared" si="167"/>
        <v>54</v>
      </c>
      <c r="DO66" t="str">
        <f t="shared" si="168"/>
        <v>54</v>
      </c>
      <c r="DP66" s="25">
        <f t="shared" si="206"/>
      </c>
      <c r="DQ66" s="25">
        <f t="shared" si="207"/>
      </c>
      <c r="DR66" s="25">
        <f t="shared" si="208"/>
      </c>
      <c r="DS66" s="25">
        <f t="shared" si="209"/>
      </c>
      <c r="DT66" s="25">
        <f t="shared" si="210"/>
      </c>
      <c r="DU66" s="25">
        <f t="shared" si="211"/>
      </c>
      <c r="DV66" s="25">
        <f t="shared" si="212"/>
      </c>
      <c r="DW66" s="25">
        <f t="shared" si="213"/>
      </c>
      <c r="DX66" s="25">
        <f t="shared" si="214"/>
      </c>
      <c r="DY66" s="25">
        <f t="shared" si="215"/>
      </c>
      <c r="DZ66" s="25">
        <f t="shared" si="216"/>
      </c>
      <c r="EA66" s="25">
        <f t="shared" si="217"/>
      </c>
      <c r="EB66" s="25">
        <f t="shared" si="218"/>
      </c>
      <c r="EC66" s="25">
        <f t="shared" si="219"/>
      </c>
      <c r="ED66" s="25">
        <f t="shared" si="220"/>
      </c>
      <c r="EE66" s="25">
        <f t="shared" si="221"/>
      </c>
      <c r="EF66" s="25">
        <f t="shared" si="222"/>
      </c>
      <c r="EG66" s="25">
        <f t="shared" si="223"/>
      </c>
      <c r="EH66" s="25">
        <f t="shared" si="224"/>
      </c>
      <c r="EI66" s="25">
        <f t="shared" si="225"/>
      </c>
      <c r="EJ66" s="25">
        <f t="shared" si="226"/>
      </c>
      <c r="EK66" s="25">
        <f t="shared" si="227"/>
      </c>
      <c r="EL66" s="25">
        <f t="shared" si="228"/>
      </c>
      <c r="EM66" s="25">
        <f t="shared" si="229"/>
      </c>
      <c r="EN66" s="25">
        <f t="shared" si="230"/>
      </c>
      <c r="EO66" s="25">
        <f t="shared" si="231"/>
      </c>
      <c r="EP66" s="25">
        <f t="shared" si="232"/>
      </c>
      <c r="EQ66" s="25">
        <f t="shared" si="233"/>
      </c>
      <c r="ER66" s="25">
        <f t="shared" si="234"/>
      </c>
      <c r="ES66" s="25">
        <f t="shared" si="235"/>
      </c>
      <c r="ET66" s="25">
        <f t="shared" si="236"/>
      </c>
      <c r="EU66" s="25">
        <f t="shared" si="237"/>
      </c>
      <c r="EV66" s="25">
        <f t="shared" si="238"/>
      </c>
      <c r="EW66" s="25">
        <f t="shared" si="239"/>
      </c>
      <c r="EX66" s="25">
        <f t="shared" si="240"/>
      </c>
      <c r="EY66" s="25">
        <f t="shared" si="241"/>
      </c>
      <c r="EZ66" s="25">
        <f t="shared" si="242"/>
      </c>
      <c r="FA66" s="25">
        <f t="shared" si="243"/>
      </c>
      <c r="FB66" s="25">
        <f t="shared" si="244"/>
      </c>
      <c r="FC66" s="25">
        <f t="shared" si="245"/>
      </c>
      <c r="FD66" s="25">
        <f t="shared" si="246"/>
      </c>
      <c r="FE66" s="25">
        <f t="shared" si="247"/>
      </c>
      <c r="FF66" s="25">
        <f t="shared" si="248"/>
      </c>
      <c r="FG66" s="25">
        <f t="shared" si="249"/>
      </c>
      <c r="FH66" s="25">
        <f t="shared" si="250"/>
      </c>
      <c r="FI66" s="25">
        <f t="shared" si="251"/>
      </c>
      <c r="FJ66" s="25">
        <f t="shared" si="252"/>
      </c>
      <c r="FK66" s="25">
        <f t="shared" si="253"/>
      </c>
      <c r="FL66" s="25">
        <f t="shared" si="254"/>
      </c>
      <c r="FM66" s="25">
        <f t="shared" si="255"/>
      </c>
      <c r="FN66" s="25">
        <f t="shared" si="256"/>
      </c>
      <c r="FO66" s="25">
        <f t="shared" si="257"/>
      </c>
      <c r="FP66" s="25">
        <f t="shared" si="258"/>
      </c>
      <c r="FQ66" s="25">
        <f t="shared" si="259"/>
      </c>
      <c r="FR66" s="25">
        <f t="shared" si="260"/>
      </c>
      <c r="FS66" s="25">
        <f t="shared" si="261"/>
      </c>
      <c r="FT66" s="25">
        <f t="shared" si="262"/>
      </c>
      <c r="FU66" s="25">
        <f t="shared" si="263"/>
      </c>
      <c r="FV66" s="25">
        <f t="shared" si="264"/>
      </c>
      <c r="FW66" s="25">
        <f t="shared" si="265"/>
      </c>
      <c r="FX66" s="25">
        <f t="shared" si="266"/>
      </c>
      <c r="FY66" s="25">
        <f t="shared" si="267"/>
      </c>
      <c r="FZ66" s="25">
        <f t="shared" si="268"/>
      </c>
      <c r="GA66" s="25">
        <f t="shared" si="269"/>
      </c>
      <c r="GB66" s="25">
        <f t="shared" si="270"/>
      </c>
      <c r="GC66" s="25">
        <f t="shared" si="271"/>
      </c>
      <c r="GD66" s="25">
        <f t="shared" si="272"/>
      </c>
      <c r="GE66" s="25">
        <f t="shared" si="273"/>
      </c>
      <c r="GF66" s="25">
        <f t="shared" si="274"/>
      </c>
      <c r="GG66" s="25">
        <f t="shared" si="275"/>
      </c>
      <c r="GH66" s="25">
        <f t="shared" si="276"/>
      </c>
      <c r="GI66" s="25">
        <f t="shared" si="277"/>
      </c>
      <c r="GJ66" s="25">
        <f t="shared" si="278"/>
      </c>
      <c r="GK66" s="25">
        <f t="shared" si="279"/>
      </c>
      <c r="GL66" s="25">
        <f t="shared" si="280"/>
        <v>54</v>
      </c>
      <c r="GM66" s="25">
        <f t="shared" si="281"/>
      </c>
      <c r="GN66" s="25">
        <f t="shared" si="282"/>
      </c>
      <c r="GO66" s="25">
        <f t="shared" si="283"/>
      </c>
      <c r="GP66" s="25">
        <f t="shared" si="284"/>
      </c>
      <c r="GQ66" s="25">
        <f t="shared" si="285"/>
      </c>
      <c r="GR66" s="25">
        <f t="shared" si="286"/>
      </c>
      <c r="GS66" s="25">
        <f t="shared" si="287"/>
      </c>
      <c r="GT66" s="25">
        <f t="shared" si="288"/>
      </c>
      <c r="GU66" s="25">
        <f t="shared" si="289"/>
      </c>
      <c r="GV66" s="25">
        <f t="shared" si="290"/>
      </c>
      <c r="GW66" s="25">
        <f t="shared" si="291"/>
      </c>
      <c r="GX66" s="25">
        <f t="shared" si="292"/>
      </c>
      <c r="GY66" s="25">
        <f t="shared" si="293"/>
      </c>
      <c r="GZ66" s="25">
        <f t="shared" si="294"/>
      </c>
      <c r="HA66" s="25">
        <f t="shared" si="295"/>
      </c>
      <c r="HB66" s="25">
        <f t="shared" si="296"/>
      </c>
      <c r="HD66">
        <f t="shared" si="297"/>
      </c>
      <c r="HE66">
        <f t="shared" si="298"/>
      </c>
      <c r="HF66" t="str">
        <f t="shared" si="299"/>
        <v>54</v>
      </c>
      <c r="HG66" t="str">
        <f t="shared" si="190"/>
        <v>54</v>
      </c>
    </row>
    <row r="67" spans="1:215" ht="27" customHeight="1">
      <c r="A67" s="99">
        <f t="shared" si="300"/>
        <v>29587</v>
      </c>
      <c r="B67" s="100">
        <f t="shared" si="300"/>
        <v>29587</v>
      </c>
      <c r="C67" s="101">
        <v>55</v>
      </c>
      <c r="D67" s="102" t="str">
        <f t="shared" si="163"/>
        <v>55</v>
      </c>
      <c r="E67" s="157"/>
      <c r="F67" s="158"/>
      <c r="G67" s="159"/>
      <c r="H67" s="128"/>
      <c r="I67" s="157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60"/>
      <c r="AE67" s="117">
        <f t="shared" si="164"/>
      </c>
      <c r="AF67" s="18"/>
      <c r="AG67" s="19">
        <f t="shared" si="195"/>
      </c>
      <c r="AH67" s="19">
        <f t="shared" si="196"/>
      </c>
      <c r="AI67" s="19">
        <f t="shared" si="197"/>
      </c>
      <c r="AJ67" s="19">
        <f t="shared" si="198"/>
      </c>
      <c r="AK67" s="19">
        <f t="shared" si="199"/>
      </c>
      <c r="AL67" s="19">
        <f t="shared" si="200"/>
      </c>
      <c r="AM67" s="19">
        <f t="shared" si="201"/>
      </c>
      <c r="AN67" s="19">
        <f t="shared" si="202"/>
      </c>
      <c r="AO67" s="20">
        <f t="shared" si="203"/>
      </c>
      <c r="AP67" s="20">
        <f t="shared" si="204"/>
      </c>
      <c r="AQ67" s="20">
        <f t="shared" si="205"/>
      </c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>
        <f t="shared" si="192"/>
      </c>
      <c r="BJ67" s="25">
        <f t="shared" si="193"/>
      </c>
      <c r="BK67" s="25">
        <f t="shared" si="194"/>
      </c>
      <c r="BL67" s="25">
        <f t="shared" si="14"/>
      </c>
      <c r="BM67" s="25">
        <f t="shared" si="301"/>
      </c>
      <c r="BN67" s="25">
        <f t="shared" si="302"/>
      </c>
      <c r="BO67" s="25">
        <f t="shared" si="303"/>
      </c>
      <c r="BP67" s="25">
        <f t="shared" si="304"/>
      </c>
      <c r="BQ67" s="25">
        <f t="shared" si="305"/>
      </c>
      <c r="BR67" s="25">
        <f t="shared" si="306"/>
      </c>
      <c r="BS67" s="25">
        <f t="shared" si="307"/>
      </c>
      <c r="BT67" s="25">
        <f t="shared" si="308"/>
      </c>
      <c r="BU67" s="27">
        <f t="shared" si="309"/>
      </c>
      <c r="BV67" s="25">
        <f t="shared" si="169"/>
      </c>
      <c r="BW67" s="25">
        <f t="shared" si="170"/>
      </c>
      <c r="BX67" s="25">
        <f t="shared" si="171"/>
      </c>
      <c r="BY67" s="25">
        <f t="shared" si="172"/>
      </c>
      <c r="BZ67" s="25">
        <f t="shared" si="173"/>
      </c>
      <c r="CA67" s="25">
        <f t="shared" si="174"/>
      </c>
      <c r="CB67" s="25">
        <f t="shared" si="175"/>
      </c>
      <c r="CC67" s="25">
        <f t="shared" si="176"/>
      </c>
      <c r="CD67" s="25">
        <f t="shared" si="177"/>
      </c>
      <c r="CE67" s="25">
        <f t="shared" si="178"/>
      </c>
      <c r="CF67" s="25">
        <f t="shared" si="179"/>
      </c>
      <c r="CG67" s="25">
        <f t="shared" si="180"/>
      </c>
      <c r="CH67" s="25">
        <f t="shared" si="181"/>
      </c>
      <c r="CI67" s="25">
        <f t="shared" si="182"/>
      </c>
      <c r="CJ67" s="25">
        <f t="shared" si="183"/>
      </c>
      <c r="CK67" s="25">
        <f t="shared" si="184"/>
      </c>
      <c r="CL67" s="25">
        <f t="shared" si="185"/>
      </c>
      <c r="CM67" s="25">
        <f t="shared" si="186"/>
      </c>
      <c r="CN67" s="25">
        <f t="shared" si="187"/>
      </c>
      <c r="CO67" s="25">
        <f t="shared" si="188"/>
      </c>
      <c r="CP67" s="25">
        <f t="shared" si="189"/>
      </c>
      <c r="CQ67" s="25">
        <f t="shared" si="310"/>
      </c>
      <c r="CR67" s="25">
        <f aca="true" t="shared" si="311" ref="CR67:CR82">IF($C67=DATEDIF($AF$7,$AF$9,"Y")+51,"51","")</f>
      </c>
      <c r="CS67" s="25">
        <f aca="true" t="shared" si="312" ref="CS67:CS82">IF($C67=DATEDIF($AF$7,$AF$9,"Y")+52,"52","")</f>
      </c>
      <c r="CT67" s="25">
        <f aca="true" t="shared" si="313" ref="CT67:CT82">IF($C67=DATEDIF($AF$7,$AF$9,"Y")+53,"53","")</f>
      </c>
      <c r="CU67" s="25">
        <f aca="true" t="shared" si="314" ref="CU67:CU82">IF($C67=DATEDIF($AF$7,$AF$9,"Y")+54,"54","")</f>
      </c>
      <c r="CV67" s="25" t="str">
        <f aca="true" t="shared" si="315" ref="CV67:CV82">IF($C67=DATEDIF($AF$7,$AF$9,"Y")+55,"55","")</f>
        <v>55</v>
      </c>
      <c r="CW67" s="25">
        <f aca="true" t="shared" si="316" ref="CW67:CW82">IF($C67=DATEDIF($AF$7,$AF$9,"Y")+56,"56","")</f>
      </c>
      <c r="CX67" s="25">
        <f aca="true" t="shared" si="317" ref="CX67:CX82">IF($C67=DATEDIF($AF$7,$AF$9,"Y")+57,"57","")</f>
      </c>
      <c r="CY67" s="25">
        <f aca="true" t="shared" si="318" ref="CY67:CY82">IF($C67=DATEDIF($AF$7,$AF$9,"Y")+58,"58","")</f>
      </c>
      <c r="CZ67" s="25">
        <f aca="true" t="shared" si="319" ref="CZ67:CZ82">IF($C67=DATEDIF($AF$7,$AF$9,"Y")+59,"59","")</f>
      </c>
      <c r="DA67" s="25">
        <f aca="true" t="shared" si="320" ref="DA67:DA82">IF($C67=DATEDIF($AF$7,$AF$9,"Y")+60,"60","")</f>
      </c>
      <c r="DB67" s="25">
        <f aca="true" t="shared" si="321" ref="DB67:DB82">IF($C67=DATEDIF($AF$7,$AF$9,"Y")+61,"61","")</f>
      </c>
      <c r="DC67" s="25">
        <f aca="true" t="shared" si="322" ref="DC67:DC82">IF($C67=DATEDIF($AF$7,$AF$9,"Y")+62,"62","")</f>
      </c>
      <c r="DD67" s="25">
        <f aca="true" t="shared" si="323" ref="DD67:DD82">IF($C67=DATEDIF($AF$7,$AF$9,"Y")+63,"63","")</f>
      </c>
      <c r="DE67" s="25">
        <f aca="true" t="shared" si="324" ref="DE67:DE82">IF($C67=DATEDIF($AF$7,$AF$9,"Y")+64,"64","")</f>
      </c>
      <c r="DF67" s="25">
        <f aca="true" t="shared" si="325" ref="DF67:DF82">IF($C67=DATEDIF($AF$7,$AF$9,"Y")+65,"65","")</f>
      </c>
      <c r="DG67" s="25">
        <f aca="true" t="shared" si="326" ref="DG67:DG82">IF($C67=DATEDIF($AF$7,$AF$9,"Y")+66,"66","")</f>
      </c>
      <c r="DH67" s="25">
        <f aca="true" t="shared" si="327" ref="DH67:DH82">IF($C67=DATEDIF($AF$7,$AF$9,"Y")+67,"67","")</f>
      </c>
      <c r="DI67" s="25">
        <f aca="true" t="shared" si="328" ref="DI67:DI82">IF($C67=DATEDIF($AF$7,$AF$9,"Y")+68,"68","")</f>
      </c>
      <c r="DJ67" s="25">
        <f aca="true" t="shared" si="329" ref="DJ67:DJ82">IF($C67=DATEDIF($AF$7,$AF$9,"Y")+69,"69","")</f>
      </c>
      <c r="DK67" s="25">
        <f aca="true" t="shared" si="330" ref="DK67:DK82">IF($C67=DATEDIF($AF$7,$AF$9,"Y")+70,"70","")</f>
      </c>
      <c r="DL67">
        <f t="shared" si="165"/>
      </c>
      <c r="DM67">
        <f t="shared" si="166"/>
      </c>
      <c r="DN67" t="str">
        <f t="shared" si="167"/>
        <v>55</v>
      </c>
      <c r="DO67" t="str">
        <f t="shared" si="168"/>
        <v>55</v>
      </c>
      <c r="DP67" s="25">
        <f t="shared" si="206"/>
      </c>
      <c r="DQ67" s="25">
        <f t="shared" si="207"/>
      </c>
      <c r="DR67" s="25">
        <f t="shared" si="208"/>
      </c>
      <c r="DS67" s="25">
        <f t="shared" si="209"/>
      </c>
      <c r="DT67" s="25">
        <f t="shared" si="210"/>
      </c>
      <c r="DU67" s="25">
        <f t="shared" si="211"/>
      </c>
      <c r="DV67" s="25">
        <f t="shared" si="212"/>
      </c>
      <c r="DW67" s="25">
        <f t="shared" si="213"/>
      </c>
      <c r="DX67" s="25">
        <f t="shared" si="214"/>
      </c>
      <c r="DY67" s="25">
        <f t="shared" si="215"/>
      </c>
      <c r="DZ67" s="25">
        <f t="shared" si="216"/>
      </c>
      <c r="EA67" s="25">
        <f t="shared" si="217"/>
      </c>
      <c r="EB67" s="25">
        <f t="shared" si="218"/>
      </c>
      <c r="EC67" s="25">
        <f t="shared" si="219"/>
      </c>
      <c r="ED67" s="25">
        <f t="shared" si="220"/>
      </c>
      <c r="EE67" s="25">
        <f t="shared" si="221"/>
      </c>
      <c r="EF67" s="25">
        <f t="shared" si="222"/>
      </c>
      <c r="EG67" s="25">
        <f t="shared" si="223"/>
      </c>
      <c r="EH67" s="25">
        <f t="shared" si="224"/>
      </c>
      <c r="EI67" s="25">
        <f t="shared" si="225"/>
      </c>
      <c r="EJ67" s="25">
        <f t="shared" si="226"/>
      </c>
      <c r="EK67" s="25">
        <f t="shared" si="227"/>
      </c>
      <c r="EL67" s="25">
        <f t="shared" si="228"/>
      </c>
      <c r="EM67" s="25">
        <f t="shared" si="229"/>
      </c>
      <c r="EN67" s="25">
        <f t="shared" si="230"/>
      </c>
      <c r="EO67" s="25">
        <f t="shared" si="231"/>
      </c>
      <c r="EP67" s="25">
        <f t="shared" si="232"/>
      </c>
      <c r="EQ67" s="25">
        <f t="shared" si="233"/>
      </c>
      <c r="ER67" s="25">
        <f t="shared" si="234"/>
      </c>
      <c r="ES67" s="25">
        <f t="shared" si="235"/>
      </c>
      <c r="ET67" s="25">
        <f t="shared" si="236"/>
      </c>
      <c r="EU67" s="25">
        <f t="shared" si="237"/>
      </c>
      <c r="EV67" s="25">
        <f t="shared" si="238"/>
      </c>
      <c r="EW67" s="25">
        <f t="shared" si="239"/>
      </c>
      <c r="EX67" s="25">
        <f t="shared" si="240"/>
      </c>
      <c r="EY67" s="25">
        <f t="shared" si="241"/>
      </c>
      <c r="EZ67" s="25">
        <f t="shared" si="242"/>
      </c>
      <c r="FA67" s="25">
        <f t="shared" si="243"/>
      </c>
      <c r="FB67" s="25">
        <f t="shared" si="244"/>
      </c>
      <c r="FC67" s="25">
        <f t="shared" si="245"/>
      </c>
      <c r="FD67" s="25">
        <f t="shared" si="246"/>
      </c>
      <c r="FE67" s="25">
        <f t="shared" si="247"/>
      </c>
      <c r="FF67" s="25">
        <f t="shared" si="248"/>
      </c>
      <c r="FG67" s="25">
        <f t="shared" si="249"/>
      </c>
      <c r="FH67" s="25">
        <f t="shared" si="250"/>
      </c>
      <c r="FI67" s="25">
        <f t="shared" si="251"/>
      </c>
      <c r="FJ67" s="25">
        <f t="shared" si="252"/>
      </c>
      <c r="FK67" s="25">
        <f t="shared" si="253"/>
      </c>
      <c r="FL67" s="25">
        <f t="shared" si="254"/>
      </c>
      <c r="FM67" s="25">
        <f t="shared" si="255"/>
      </c>
      <c r="FN67" s="25">
        <f t="shared" si="256"/>
      </c>
      <c r="FO67" s="25">
        <f t="shared" si="257"/>
      </c>
      <c r="FP67" s="25">
        <f t="shared" si="258"/>
      </c>
      <c r="FQ67" s="25">
        <f t="shared" si="259"/>
      </c>
      <c r="FR67" s="25">
        <f t="shared" si="260"/>
      </c>
      <c r="FS67" s="25">
        <f t="shared" si="261"/>
      </c>
      <c r="FT67" s="25">
        <f t="shared" si="262"/>
      </c>
      <c r="FU67" s="25">
        <f t="shared" si="263"/>
      </c>
      <c r="FV67" s="25">
        <f t="shared" si="264"/>
      </c>
      <c r="FW67" s="25">
        <f t="shared" si="265"/>
      </c>
      <c r="FX67" s="25">
        <f t="shared" si="266"/>
      </c>
      <c r="FY67" s="25">
        <f t="shared" si="267"/>
      </c>
      <c r="FZ67" s="25">
        <f t="shared" si="268"/>
      </c>
      <c r="GA67" s="25">
        <f t="shared" si="269"/>
      </c>
      <c r="GB67" s="25">
        <f t="shared" si="270"/>
      </c>
      <c r="GC67" s="25">
        <f t="shared" si="271"/>
      </c>
      <c r="GD67" s="25">
        <f t="shared" si="272"/>
      </c>
      <c r="GE67" s="25">
        <f t="shared" si="273"/>
      </c>
      <c r="GF67" s="25">
        <f t="shared" si="274"/>
      </c>
      <c r="GG67" s="25">
        <f t="shared" si="275"/>
      </c>
      <c r="GH67" s="25">
        <f t="shared" si="276"/>
      </c>
      <c r="GI67" s="25">
        <f t="shared" si="277"/>
      </c>
      <c r="GJ67" s="25">
        <f t="shared" si="278"/>
      </c>
      <c r="GK67" s="25">
        <f t="shared" si="279"/>
      </c>
      <c r="GL67" s="25">
        <f t="shared" si="280"/>
      </c>
      <c r="GM67" s="25">
        <f t="shared" si="281"/>
        <v>55</v>
      </c>
      <c r="GN67" s="25">
        <f t="shared" si="282"/>
      </c>
      <c r="GO67" s="25">
        <f t="shared" si="283"/>
      </c>
      <c r="GP67" s="25">
        <f t="shared" si="284"/>
      </c>
      <c r="GQ67" s="25">
        <f t="shared" si="285"/>
      </c>
      <c r="GR67" s="25">
        <f t="shared" si="286"/>
      </c>
      <c r="GS67" s="25">
        <f t="shared" si="287"/>
      </c>
      <c r="GT67" s="25">
        <f t="shared" si="288"/>
      </c>
      <c r="GU67" s="25">
        <f t="shared" si="289"/>
      </c>
      <c r="GV67" s="25">
        <f t="shared" si="290"/>
      </c>
      <c r="GW67" s="25">
        <f t="shared" si="291"/>
      </c>
      <c r="GX67" s="25">
        <f t="shared" si="292"/>
      </c>
      <c r="GY67" s="25">
        <f t="shared" si="293"/>
      </c>
      <c r="GZ67" s="25">
        <f t="shared" si="294"/>
      </c>
      <c r="HA67" s="25">
        <f t="shared" si="295"/>
      </c>
      <c r="HB67" s="25">
        <f t="shared" si="296"/>
      </c>
      <c r="HD67">
        <f t="shared" si="297"/>
      </c>
      <c r="HE67">
        <f t="shared" si="298"/>
      </c>
      <c r="HF67" t="str">
        <f t="shared" si="299"/>
        <v>55</v>
      </c>
      <c r="HG67" t="str">
        <f t="shared" si="190"/>
        <v>55</v>
      </c>
    </row>
    <row r="68" spans="1:215" ht="27" customHeight="1">
      <c r="A68" s="103">
        <f t="shared" si="300"/>
        <v>29952</v>
      </c>
      <c r="B68" s="104">
        <f t="shared" si="300"/>
        <v>29952</v>
      </c>
      <c r="C68" s="105">
        <v>56</v>
      </c>
      <c r="D68" s="106" t="str">
        <f t="shared" si="163"/>
        <v>56</v>
      </c>
      <c r="E68" s="153"/>
      <c r="F68" s="154"/>
      <c r="G68" s="155"/>
      <c r="H68" s="129"/>
      <c r="I68" s="153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6"/>
      <c r="AE68" s="118">
        <f t="shared" si="164"/>
      </c>
      <c r="AF68" s="18">
        <v>1</v>
      </c>
      <c r="AG68" s="19">
        <f t="shared" si="195"/>
      </c>
      <c r="AH68" s="19">
        <f t="shared" si="196"/>
      </c>
      <c r="AI68" s="19">
        <f t="shared" si="197"/>
      </c>
      <c r="AJ68" s="19">
        <f t="shared" si="198"/>
      </c>
      <c r="AK68" s="19">
        <f t="shared" si="199"/>
      </c>
      <c r="AL68" s="19">
        <f t="shared" si="200"/>
      </c>
      <c r="AM68" s="19">
        <f t="shared" si="201"/>
      </c>
      <c r="AN68" s="19">
        <f t="shared" si="202"/>
      </c>
      <c r="AO68" s="20">
        <f t="shared" si="203"/>
      </c>
      <c r="AP68" s="20">
        <f t="shared" si="204"/>
      </c>
      <c r="AQ68" s="20">
        <f t="shared" si="205"/>
      </c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>
        <f t="shared" si="192"/>
      </c>
      <c r="BJ68" s="25">
        <f t="shared" si="193"/>
      </c>
      <c r="BK68" s="25">
        <f t="shared" si="194"/>
      </c>
      <c r="BL68" s="25">
        <f t="shared" si="14"/>
      </c>
      <c r="BM68" s="25">
        <f t="shared" si="301"/>
      </c>
      <c r="BN68" s="25">
        <f t="shared" si="302"/>
      </c>
      <c r="BO68" s="25">
        <f t="shared" si="303"/>
      </c>
      <c r="BP68" s="25">
        <f t="shared" si="304"/>
      </c>
      <c r="BQ68" s="25">
        <f t="shared" si="305"/>
      </c>
      <c r="BR68" s="25">
        <f t="shared" si="306"/>
      </c>
      <c r="BS68" s="25">
        <f t="shared" si="307"/>
      </c>
      <c r="BT68" s="25">
        <f t="shared" si="308"/>
      </c>
      <c r="BU68" s="27">
        <f t="shared" si="309"/>
      </c>
      <c r="BV68" s="25">
        <f t="shared" si="169"/>
      </c>
      <c r="BW68" s="25">
        <f t="shared" si="170"/>
      </c>
      <c r="BX68" s="25">
        <f t="shared" si="171"/>
      </c>
      <c r="BY68" s="25">
        <f t="shared" si="172"/>
      </c>
      <c r="BZ68" s="25">
        <f t="shared" si="173"/>
      </c>
      <c r="CA68" s="25">
        <f t="shared" si="174"/>
      </c>
      <c r="CB68" s="25">
        <f t="shared" si="175"/>
      </c>
      <c r="CC68" s="25">
        <f t="shared" si="176"/>
      </c>
      <c r="CD68" s="25">
        <f t="shared" si="177"/>
      </c>
      <c r="CE68" s="25">
        <f t="shared" si="178"/>
      </c>
      <c r="CF68" s="25">
        <f t="shared" si="179"/>
      </c>
      <c r="CG68" s="25">
        <f t="shared" si="180"/>
      </c>
      <c r="CH68" s="25">
        <f t="shared" si="181"/>
      </c>
      <c r="CI68" s="25">
        <f t="shared" si="182"/>
      </c>
      <c r="CJ68" s="25">
        <f t="shared" si="183"/>
      </c>
      <c r="CK68" s="25">
        <f t="shared" si="184"/>
      </c>
      <c r="CL68" s="25">
        <f t="shared" si="185"/>
      </c>
      <c r="CM68" s="25">
        <f t="shared" si="186"/>
      </c>
      <c r="CN68" s="25">
        <f t="shared" si="187"/>
      </c>
      <c r="CO68" s="25">
        <f t="shared" si="188"/>
      </c>
      <c r="CP68" s="25">
        <f t="shared" si="189"/>
      </c>
      <c r="CQ68" s="25">
        <f t="shared" si="310"/>
      </c>
      <c r="CR68" s="25">
        <f t="shared" si="311"/>
      </c>
      <c r="CS68" s="25">
        <f t="shared" si="312"/>
      </c>
      <c r="CT68" s="25">
        <f t="shared" si="313"/>
      </c>
      <c r="CU68" s="25">
        <f t="shared" si="314"/>
      </c>
      <c r="CV68" s="25">
        <f t="shared" si="315"/>
      </c>
      <c r="CW68" s="25" t="str">
        <f t="shared" si="316"/>
        <v>56</v>
      </c>
      <c r="CX68" s="25">
        <f t="shared" si="317"/>
      </c>
      <c r="CY68" s="25">
        <f t="shared" si="318"/>
      </c>
      <c r="CZ68" s="25">
        <f t="shared" si="319"/>
      </c>
      <c r="DA68" s="25">
        <f t="shared" si="320"/>
      </c>
      <c r="DB68" s="25">
        <f t="shared" si="321"/>
      </c>
      <c r="DC68" s="25">
        <f t="shared" si="322"/>
      </c>
      <c r="DD68" s="25">
        <f t="shared" si="323"/>
      </c>
      <c r="DE68" s="25">
        <f t="shared" si="324"/>
      </c>
      <c r="DF68" s="25">
        <f t="shared" si="325"/>
      </c>
      <c r="DG68" s="25">
        <f t="shared" si="326"/>
      </c>
      <c r="DH68" s="25">
        <f t="shared" si="327"/>
      </c>
      <c r="DI68" s="25">
        <f t="shared" si="328"/>
      </c>
      <c r="DJ68" s="25">
        <f t="shared" si="329"/>
      </c>
      <c r="DK68" s="25">
        <f t="shared" si="330"/>
      </c>
      <c r="DL68">
        <f t="shared" si="165"/>
      </c>
      <c r="DM68">
        <f t="shared" si="166"/>
      </c>
      <c r="DN68" t="str">
        <f t="shared" si="167"/>
        <v>56</v>
      </c>
      <c r="DO68" t="str">
        <f t="shared" si="168"/>
        <v>56</v>
      </c>
      <c r="DP68" s="25">
        <f t="shared" si="206"/>
      </c>
      <c r="DQ68" s="25">
        <f t="shared" si="207"/>
      </c>
      <c r="DR68" s="25">
        <f t="shared" si="208"/>
      </c>
      <c r="DS68" s="25">
        <f t="shared" si="209"/>
      </c>
      <c r="DT68" s="25">
        <f t="shared" si="210"/>
      </c>
      <c r="DU68" s="25">
        <f t="shared" si="211"/>
      </c>
      <c r="DV68" s="25">
        <f t="shared" si="212"/>
      </c>
      <c r="DW68" s="25">
        <f t="shared" si="213"/>
      </c>
      <c r="DX68" s="25">
        <f t="shared" si="214"/>
      </c>
      <c r="DY68" s="25">
        <f t="shared" si="215"/>
      </c>
      <c r="DZ68" s="25">
        <f t="shared" si="216"/>
      </c>
      <c r="EA68" s="25">
        <f t="shared" si="217"/>
      </c>
      <c r="EB68" s="25">
        <f t="shared" si="218"/>
      </c>
      <c r="EC68" s="25">
        <f t="shared" si="219"/>
      </c>
      <c r="ED68" s="25">
        <f t="shared" si="220"/>
      </c>
      <c r="EE68" s="25">
        <f t="shared" si="221"/>
      </c>
      <c r="EF68" s="25">
        <f t="shared" si="222"/>
      </c>
      <c r="EG68" s="25">
        <f t="shared" si="223"/>
      </c>
      <c r="EH68" s="25">
        <f t="shared" si="224"/>
      </c>
      <c r="EI68" s="25">
        <f t="shared" si="225"/>
      </c>
      <c r="EJ68" s="25">
        <f t="shared" si="226"/>
      </c>
      <c r="EK68" s="25">
        <f t="shared" si="227"/>
      </c>
      <c r="EL68" s="25">
        <f t="shared" si="228"/>
      </c>
      <c r="EM68" s="25">
        <f t="shared" si="229"/>
      </c>
      <c r="EN68" s="25">
        <f t="shared" si="230"/>
      </c>
      <c r="EO68" s="25">
        <f t="shared" si="231"/>
      </c>
      <c r="EP68" s="25">
        <f t="shared" si="232"/>
      </c>
      <c r="EQ68" s="25">
        <f t="shared" si="233"/>
      </c>
      <c r="ER68" s="25">
        <f t="shared" si="234"/>
      </c>
      <c r="ES68" s="25">
        <f t="shared" si="235"/>
      </c>
      <c r="ET68" s="25">
        <f t="shared" si="236"/>
      </c>
      <c r="EU68" s="25">
        <f t="shared" si="237"/>
      </c>
      <c r="EV68" s="25">
        <f t="shared" si="238"/>
      </c>
      <c r="EW68" s="25">
        <f t="shared" si="239"/>
      </c>
      <c r="EX68" s="25">
        <f t="shared" si="240"/>
      </c>
      <c r="EY68" s="25">
        <f t="shared" si="241"/>
      </c>
      <c r="EZ68" s="25">
        <f t="shared" si="242"/>
      </c>
      <c r="FA68" s="25">
        <f t="shared" si="243"/>
      </c>
      <c r="FB68" s="25">
        <f t="shared" si="244"/>
      </c>
      <c r="FC68" s="25">
        <f t="shared" si="245"/>
      </c>
      <c r="FD68" s="25">
        <f t="shared" si="246"/>
      </c>
      <c r="FE68" s="25">
        <f t="shared" si="247"/>
      </c>
      <c r="FF68" s="25">
        <f t="shared" si="248"/>
      </c>
      <c r="FG68" s="25">
        <f t="shared" si="249"/>
      </c>
      <c r="FH68" s="25">
        <f t="shared" si="250"/>
      </c>
      <c r="FI68" s="25">
        <f t="shared" si="251"/>
      </c>
      <c r="FJ68" s="25">
        <f t="shared" si="252"/>
      </c>
      <c r="FK68" s="25">
        <f t="shared" si="253"/>
      </c>
      <c r="FL68" s="25">
        <f t="shared" si="254"/>
      </c>
      <c r="FM68" s="25">
        <f t="shared" si="255"/>
      </c>
      <c r="FN68" s="25">
        <f t="shared" si="256"/>
      </c>
      <c r="FO68" s="25">
        <f t="shared" si="257"/>
      </c>
      <c r="FP68" s="25">
        <f t="shared" si="258"/>
      </c>
      <c r="FQ68" s="25">
        <f t="shared" si="259"/>
      </c>
      <c r="FR68" s="25">
        <f t="shared" si="260"/>
      </c>
      <c r="FS68" s="25">
        <f t="shared" si="261"/>
      </c>
      <c r="FT68" s="25">
        <f t="shared" si="262"/>
      </c>
      <c r="FU68" s="25">
        <f t="shared" si="263"/>
      </c>
      <c r="FV68" s="25">
        <f t="shared" si="264"/>
      </c>
      <c r="FW68" s="25">
        <f t="shared" si="265"/>
      </c>
      <c r="FX68" s="25">
        <f t="shared" si="266"/>
      </c>
      <c r="FY68" s="25">
        <f t="shared" si="267"/>
      </c>
      <c r="FZ68" s="25">
        <f t="shared" si="268"/>
      </c>
      <c r="GA68" s="25">
        <f t="shared" si="269"/>
      </c>
      <c r="GB68" s="25">
        <f t="shared" si="270"/>
      </c>
      <c r="GC68" s="25">
        <f t="shared" si="271"/>
      </c>
      <c r="GD68" s="25">
        <f t="shared" si="272"/>
      </c>
      <c r="GE68" s="25">
        <f t="shared" si="273"/>
      </c>
      <c r="GF68" s="25">
        <f t="shared" si="274"/>
      </c>
      <c r="GG68" s="25">
        <f t="shared" si="275"/>
      </c>
      <c r="GH68" s="25">
        <f t="shared" si="276"/>
      </c>
      <c r="GI68" s="25">
        <f t="shared" si="277"/>
      </c>
      <c r="GJ68" s="25">
        <f t="shared" si="278"/>
      </c>
      <c r="GK68" s="25">
        <f t="shared" si="279"/>
      </c>
      <c r="GL68" s="25">
        <f t="shared" si="280"/>
      </c>
      <c r="GM68" s="25">
        <f t="shared" si="281"/>
      </c>
      <c r="GN68" s="25">
        <f t="shared" si="282"/>
        <v>56</v>
      </c>
      <c r="GO68" s="25">
        <f t="shared" si="283"/>
      </c>
      <c r="GP68" s="25">
        <f t="shared" si="284"/>
      </c>
      <c r="GQ68" s="25">
        <f t="shared" si="285"/>
      </c>
      <c r="GR68" s="25">
        <f t="shared" si="286"/>
      </c>
      <c r="GS68" s="25">
        <f t="shared" si="287"/>
      </c>
      <c r="GT68" s="25">
        <f t="shared" si="288"/>
      </c>
      <c r="GU68" s="25">
        <f t="shared" si="289"/>
      </c>
      <c r="GV68" s="25">
        <f t="shared" si="290"/>
      </c>
      <c r="GW68" s="25">
        <f t="shared" si="291"/>
      </c>
      <c r="GX68" s="25">
        <f t="shared" si="292"/>
      </c>
      <c r="GY68" s="25">
        <f t="shared" si="293"/>
      </c>
      <c r="GZ68" s="25">
        <f t="shared" si="294"/>
      </c>
      <c r="HA68" s="25">
        <f t="shared" si="295"/>
      </c>
      <c r="HB68" s="25">
        <f t="shared" si="296"/>
      </c>
      <c r="HD68">
        <f t="shared" si="297"/>
      </c>
      <c r="HE68">
        <f t="shared" si="298"/>
      </c>
      <c r="HF68" t="str">
        <f t="shared" si="299"/>
        <v>56</v>
      </c>
      <c r="HG68" t="str">
        <f t="shared" si="190"/>
        <v>56</v>
      </c>
    </row>
    <row r="69" spans="1:215" ht="27" customHeight="1">
      <c r="A69" s="99">
        <f t="shared" si="300"/>
        <v>30317</v>
      </c>
      <c r="B69" s="100">
        <f t="shared" si="300"/>
        <v>30317</v>
      </c>
      <c r="C69" s="101">
        <v>57</v>
      </c>
      <c r="D69" s="102" t="str">
        <f t="shared" si="163"/>
        <v>57</v>
      </c>
      <c r="E69" s="157"/>
      <c r="F69" s="158"/>
      <c r="G69" s="159"/>
      <c r="H69" s="128"/>
      <c r="I69" s="157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60"/>
      <c r="AE69" s="117">
        <f t="shared" si="164"/>
      </c>
      <c r="AF69" s="18"/>
      <c r="AG69" s="19">
        <f t="shared" si="195"/>
      </c>
      <c r="AH69" s="19">
        <f t="shared" si="196"/>
      </c>
      <c r="AI69" s="19">
        <f t="shared" si="197"/>
      </c>
      <c r="AJ69" s="19">
        <f t="shared" si="198"/>
      </c>
      <c r="AK69" s="19">
        <f t="shared" si="199"/>
      </c>
      <c r="AL69" s="19">
        <f t="shared" si="200"/>
      </c>
      <c r="AM69" s="19">
        <f t="shared" si="201"/>
      </c>
      <c r="AN69" s="19">
        <f t="shared" si="202"/>
      </c>
      <c r="AO69" s="20">
        <f t="shared" si="203"/>
      </c>
      <c r="AP69" s="20">
        <f t="shared" si="204"/>
      </c>
      <c r="AQ69" s="20">
        <f t="shared" si="205"/>
      </c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>
        <f t="shared" si="192"/>
      </c>
      <c r="BJ69" s="25">
        <f t="shared" si="193"/>
      </c>
      <c r="BK69" s="25">
        <f t="shared" si="194"/>
      </c>
      <c r="BL69" s="25">
        <f t="shared" si="14"/>
      </c>
      <c r="BM69" s="25">
        <f t="shared" si="301"/>
      </c>
      <c r="BN69" s="25">
        <f t="shared" si="302"/>
      </c>
      <c r="BO69" s="25">
        <f t="shared" si="303"/>
      </c>
      <c r="BP69" s="25">
        <f t="shared" si="304"/>
      </c>
      <c r="BQ69" s="25">
        <f t="shared" si="305"/>
      </c>
      <c r="BR69" s="25">
        <f t="shared" si="306"/>
      </c>
      <c r="BS69" s="25">
        <f t="shared" si="307"/>
      </c>
      <c r="BT69" s="25">
        <f t="shared" si="308"/>
      </c>
      <c r="BU69" s="27">
        <f t="shared" si="309"/>
      </c>
      <c r="BV69" s="25">
        <f t="shared" si="169"/>
      </c>
      <c r="BW69" s="25">
        <f t="shared" si="170"/>
      </c>
      <c r="BX69" s="25">
        <f t="shared" si="171"/>
      </c>
      <c r="BY69" s="25">
        <f t="shared" si="172"/>
      </c>
      <c r="BZ69" s="25">
        <f t="shared" si="173"/>
      </c>
      <c r="CA69" s="25">
        <f t="shared" si="174"/>
      </c>
      <c r="CB69" s="25">
        <f t="shared" si="175"/>
      </c>
      <c r="CC69" s="25">
        <f t="shared" si="176"/>
      </c>
      <c r="CD69" s="25">
        <f t="shared" si="177"/>
      </c>
      <c r="CE69" s="25">
        <f t="shared" si="178"/>
      </c>
      <c r="CF69" s="25">
        <f t="shared" si="179"/>
      </c>
      <c r="CG69" s="25">
        <f t="shared" si="180"/>
      </c>
      <c r="CH69" s="25">
        <f t="shared" si="181"/>
      </c>
      <c r="CI69" s="25">
        <f t="shared" si="182"/>
      </c>
      <c r="CJ69" s="25">
        <f t="shared" si="183"/>
      </c>
      <c r="CK69" s="25">
        <f t="shared" si="184"/>
      </c>
      <c r="CL69" s="25">
        <f t="shared" si="185"/>
      </c>
      <c r="CM69" s="25">
        <f t="shared" si="186"/>
      </c>
      <c r="CN69" s="25">
        <f t="shared" si="187"/>
      </c>
      <c r="CO69" s="25">
        <f t="shared" si="188"/>
      </c>
      <c r="CP69" s="25">
        <f t="shared" si="189"/>
      </c>
      <c r="CQ69" s="25">
        <f t="shared" si="310"/>
      </c>
      <c r="CR69" s="25">
        <f t="shared" si="311"/>
      </c>
      <c r="CS69" s="25">
        <f t="shared" si="312"/>
      </c>
      <c r="CT69" s="25">
        <f t="shared" si="313"/>
      </c>
      <c r="CU69" s="25">
        <f t="shared" si="314"/>
      </c>
      <c r="CV69" s="25">
        <f t="shared" si="315"/>
      </c>
      <c r="CW69" s="25">
        <f t="shared" si="316"/>
      </c>
      <c r="CX69" s="25" t="str">
        <f t="shared" si="317"/>
        <v>57</v>
      </c>
      <c r="CY69" s="25">
        <f t="shared" si="318"/>
      </c>
      <c r="CZ69" s="25">
        <f t="shared" si="319"/>
      </c>
      <c r="DA69" s="25">
        <f t="shared" si="320"/>
      </c>
      <c r="DB69" s="25">
        <f t="shared" si="321"/>
      </c>
      <c r="DC69" s="25">
        <f t="shared" si="322"/>
      </c>
      <c r="DD69" s="25">
        <f t="shared" si="323"/>
      </c>
      <c r="DE69" s="25">
        <f t="shared" si="324"/>
      </c>
      <c r="DF69" s="25">
        <f t="shared" si="325"/>
      </c>
      <c r="DG69" s="25">
        <f t="shared" si="326"/>
      </c>
      <c r="DH69" s="25">
        <f t="shared" si="327"/>
      </c>
      <c r="DI69" s="25">
        <f t="shared" si="328"/>
      </c>
      <c r="DJ69" s="25">
        <f t="shared" si="329"/>
      </c>
      <c r="DK69" s="25">
        <f t="shared" si="330"/>
      </c>
      <c r="DL69">
        <f t="shared" si="165"/>
      </c>
      <c r="DM69">
        <f t="shared" si="166"/>
      </c>
      <c r="DN69" t="str">
        <f t="shared" si="167"/>
        <v>57</v>
      </c>
      <c r="DO69" t="str">
        <f t="shared" si="168"/>
        <v>57</v>
      </c>
      <c r="DP69" s="25">
        <f t="shared" si="206"/>
      </c>
      <c r="DQ69" s="25">
        <f t="shared" si="207"/>
      </c>
      <c r="DR69" s="25">
        <f t="shared" si="208"/>
      </c>
      <c r="DS69" s="25">
        <f t="shared" si="209"/>
      </c>
      <c r="DT69" s="25">
        <f t="shared" si="210"/>
      </c>
      <c r="DU69" s="25">
        <f t="shared" si="211"/>
      </c>
      <c r="DV69" s="25">
        <f t="shared" si="212"/>
      </c>
      <c r="DW69" s="25">
        <f t="shared" si="213"/>
      </c>
      <c r="DX69" s="25">
        <f t="shared" si="214"/>
      </c>
      <c r="DY69" s="25">
        <f t="shared" si="215"/>
      </c>
      <c r="DZ69" s="25">
        <f t="shared" si="216"/>
      </c>
      <c r="EA69" s="25">
        <f t="shared" si="217"/>
      </c>
      <c r="EB69" s="25">
        <f t="shared" si="218"/>
      </c>
      <c r="EC69" s="25">
        <f t="shared" si="219"/>
      </c>
      <c r="ED69" s="25">
        <f t="shared" si="220"/>
      </c>
      <c r="EE69" s="25">
        <f t="shared" si="221"/>
      </c>
      <c r="EF69" s="25">
        <f t="shared" si="222"/>
      </c>
      <c r="EG69" s="25">
        <f t="shared" si="223"/>
      </c>
      <c r="EH69" s="25">
        <f t="shared" si="224"/>
      </c>
      <c r="EI69" s="25">
        <f t="shared" si="225"/>
      </c>
      <c r="EJ69" s="25">
        <f t="shared" si="226"/>
      </c>
      <c r="EK69" s="25">
        <f t="shared" si="227"/>
      </c>
      <c r="EL69" s="25">
        <f t="shared" si="228"/>
      </c>
      <c r="EM69" s="25">
        <f t="shared" si="229"/>
      </c>
      <c r="EN69" s="25">
        <f t="shared" si="230"/>
      </c>
      <c r="EO69" s="25">
        <f t="shared" si="231"/>
      </c>
      <c r="EP69" s="25">
        <f t="shared" si="232"/>
      </c>
      <c r="EQ69" s="25">
        <f t="shared" si="233"/>
      </c>
      <c r="ER69" s="25">
        <f t="shared" si="234"/>
      </c>
      <c r="ES69" s="25">
        <f t="shared" si="235"/>
      </c>
      <c r="ET69" s="25">
        <f t="shared" si="236"/>
      </c>
      <c r="EU69" s="25">
        <f t="shared" si="237"/>
      </c>
      <c r="EV69" s="25">
        <f t="shared" si="238"/>
      </c>
      <c r="EW69" s="25">
        <f t="shared" si="239"/>
      </c>
      <c r="EX69" s="25">
        <f t="shared" si="240"/>
      </c>
      <c r="EY69" s="25">
        <f t="shared" si="241"/>
      </c>
      <c r="EZ69" s="25">
        <f t="shared" si="242"/>
      </c>
      <c r="FA69" s="25">
        <f t="shared" si="243"/>
      </c>
      <c r="FB69" s="25">
        <f t="shared" si="244"/>
      </c>
      <c r="FC69" s="25">
        <f t="shared" si="245"/>
      </c>
      <c r="FD69" s="25">
        <f t="shared" si="246"/>
      </c>
      <c r="FE69" s="25">
        <f t="shared" si="247"/>
      </c>
      <c r="FF69" s="25">
        <f t="shared" si="248"/>
      </c>
      <c r="FG69" s="25">
        <f t="shared" si="249"/>
      </c>
      <c r="FH69" s="25">
        <f t="shared" si="250"/>
      </c>
      <c r="FI69" s="25">
        <f t="shared" si="251"/>
      </c>
      <c r="FJ69" s="25">
        <f t="shared" si="252"/>
      </c>
      <c r="FK69" s="25">
        <f t="shared" si="253"/>
      </c>
      <c r="FL69" s="25">
        <f t="shared" si="254"/>
      </c>
      <c r="FM69" s="25">
        <f t="shared" si="255"/>
      </c>
      <c r="FN69" s="25">
        <f t="shared" si="256"/>
      </c>
      <c r="FO69" s="25">
        <f t="shared" si="257"/>
      </c>
      <c r="FP69" s="25">
        <f t="shared" si="258"/>
      </c>
      <c r="FQ69" s="25">
        <f t="shared" si="259"/>
      </c>
      <c r="FR69" s="25">
        <f t="shared" si="260"/>
      </c>
      <c r="FS69" s="25">
        <f t="shared" si="261"/>
      </c>
      <c r="FT69" s="25">
        <f t="shared" si="262"/>
      </c>
      <c r="FU69" s="25">
        <f t="shared" si="263"/>
      </c>
      <c r="FV69" s="25">
        <f t="shared" si="264"/>
      </c>
      <c r="FW69" s="25">
        <f t="shared" si="265"/>
      </c>
      <c r="FX69" s="25">
        <f t="shared" si="266"/>
      </c>
      <c r="FY69" s="25">
        <f t="shared" si="267"/>
      </c>
      <c r="FZ69" s="25">
        <f t="shared" si="268"/>
      </c>
      <c r="GA69" s="25">
        <f t="shared" si="269"/>
      </c>
      <c r="GB69" s="25">
        <f t="shared" si="270"/>
      </c>
      <c r="GC69" s="25">
        <f t="shared" si="271"/>
      </c>
      <c r="GD69" s="25">
        <f t="shared" si="272"/>
      </c>
      <c r="GE69" s="25">
        <f t="shared" si="273"/>
      </c>
      <c r="GF69" s="25">
        <f t="shared" si="274"/>
      </c>
      <c r="GG69" s="25">
        <f t="shared" si="275"/>
      </c>
      <c r="GH69" s="25">
        <f t="shared" si="276"/>
      </c>
      <c r="GI69" s="25">
        <f t="shared" si="277"/>
      </c>
      <c r="GJ69" s="25">
        <f t="shared" si="278"/>
      </c>
      <c r="GK69" s="25">
        <f t="shared" si="279"/>
      </c>
      <c r="GL69" s="25">
        <f t="shared" si="280"/>
      </c>
      <c r="GM69" s="25">
        <f t="shared" si="281"/>
      </c>
      <c r="GN69" s="25">
        <f t="shared" si="282"/>
      </c>
      <c r="GO69" s="25">
        <f t="shared" si="283"/>
        <v>57</v>
      </c>
      <c r="GP69" s="25">
        <f t="shared" si="284"/>
      </c>
      <c r="GQ69" s="25">
        <f t="shared" si="285"/>
      </c>
      <c r="GR69" s="25">
        <f t="shared" si="286"/>
      </c>
      <c r="GS69" s="25">
        <f t="shared" si="287"/>
      </c>
      <c r="GT69" s="25">
        <f t="shared" si="288"/>
      </c>
      <c r="GU69" s="25">
        <f t="shared" si="289"/>
      </c>
      <c r="GV69" s="25">
        <f t="shared" si="290"/>
      </c>
      <c r="GW69" s="25">
        <f t="shared" si="291"/>
      </c>
      <c r="GX69" s="25">
        <f t="shared" si="292"/>
      </c>
      <c r="GY69" s="25">
        <f t="shared" si="293"/>
      </c>
      <c r="GZ69" s="25">
        <f t="shared" si="294"/>
      </c>
      <c r="HA69" s="25">
        <f t="shared" si="295"/>
      </c>
      <c r="HB69" s="25">
        <f t="shared" si="296"/>
      </c>
      <c r="HD69">
        <f t="shared" si="297"/>
      </c>
      <c r="HE69">
        <f t="shared" si="298"/>
      </c>
      <c r="HF69" t="str">
        <f t="shared" si="299"/>
        <v>57</v>
      </c>
      <c r="HG69" t="str">
        <f t="shared" si="190"/>
        <v>57</v>
      </c>
    </row>
    <row r="70" spans="1:215" ht="27" customHeight="1">
      <c r="A70" s="103">
        <f t="shared" si="300"/>
        <v>30682</v>
      </c>
      <c r="B70" s="104">
        <f t="shared" si="300"/>
        <v>30682</v>
      </c>
      <c r="C70" s="105">
        <v>58</v>
      </c>
      <c r="D70" s="106" t="str">
        <f t="shared" si="163"/>
        <v>58</v>
      </c>
      <c r="E70" s="153"/>
      <c r="F70" s="154"/>
      <c r="G70" s="155"/>
      <c r="H70" s="129"/>
      <c r="I70" s="153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6"/>
      <c r="AE70" s="118">
        <f t="shared" si="164"/>
      </c>
      <c r="AF70" s="18">
        <v>1</v>
      </c>
      <c r="AG70" s="19">
        <f t="shared" si="195"/>
      </c>
      <c r="AH70" s="19">
        <f t="shared" si="196"/>
      </c>
      <c r="AI70" s="19">
        <f t="shared" si="197"/>
      </c>
      <c r="AJ70" s="19">
        <f t="shared" si="198"/>
      </c>
      <c r="AK70" s="19">
        <f t="shared" si="199"/>
      </c>
      <c r="AL70" s="19">
        <f t="shared" si="200"/>
      </c>
      <c r="AM70" s="19">
        <f t="shared" si="201"/>
      </c>
      <c r="AN70" s="19">
        <f t="shared" si="202"/>
      </c>
      <c r="AO70" s="20">
        <f t="shared" si="203"/>
      </c>
      <c r="AP70" s="20">
        <f t="shared" si="204"/>
      </c>
      <c r="AQ70" s="20">
        <f t="shared" si="205"/>
      </c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>
        <f t="shared" si="192"/>
      </c>
      <c r="BJ70" s="25">
        <f t="shared" si="193"/>
      </c>
      <c r="BK70" s="25">
        <f t="shared" si="194"/>
      </c>
      <c r="BL70" s="25">
        <f t="shared" si="14"/>
      </c>
      <c r="BM70" s="25">
        <f t="shared" si="301"/>
      </c>
      <c r="BN70" s="25">
        <f t="shared" si="302"/>
      </c>
      <c r="BO70" s="25">
        <f t="shared" si="303"/>
      </c>
      <c r="BP70" s="25">
        <f t="shared" si="304"/>
      </c>
      <c r="BQ70" s="25">
        <f t="shared" si="305"/>
      </c>
      <c r="BR70" s="25">
        <f t="shared" si="306"/>
      </c>
      <c r="BS70" s="25">
        <f t="shared" si="307"/>
      </c>
      <c r="BT70" s="25">
        <f t="shared" si="308"/>
      </c>
      <c r="BU70" s="27">
        <f t="shared" si="309"/>
      </c>
      <c r="BV70" s="25">
        <f t="shared" si="169"/>
      </c>
      <c r="BW70" s="25">
        <f t="shared" si="170"/>
      </c>
      <c r="BX70" s="25">
        <f t="shared" si="171"/>
      </c>
      <c r="BY70" s="25">
        <f t="shared" si="172"/>
      </c>
      <c r="BZ70" s="25">
        <f t="shared" si="173"/>
      </c>
      <c r="CA70" s="25">
        <f t="shared" si="174"/>
      </c>
      <c r="CB70" s="25">
        <f t="shared" si="175"/>
      </c>
      <c r="CC70" s="25">
        <f t="shared" si="176"/>
      </c>
      <c r="CD70" s="25">
        <f t="shared" si="177"/>
      </c>
      <c r="CE70" s="25">
        <f t="shared" si="178"/>
      </c>
      <c r="CF70" s="25">
        <f t="shared" si="179"/>
      </c>
      <c r="CG70" s="25">
        <f t="shared" si="180"/>
      </c>
      <c r="CH70" s="25">
        <f t="shared" si="181"/>
      </c>
      <c r="CI70" s="25">
        <f t="shared" si="182"/>
      </c>
      <c r="CJ70" s="25">
        <f t="shared" si="183"/>
      </c>
      <c r="CK70" s="25">
        <f t="shared" si="184"/>
      </c>
      <c r="CL70" s="25">
        <f t="shared" si="185"/>
      </c>
      <c r="CM70" s="25">
        <f t="shared" si="186"/>
      </c>
      <c r="CN70" s="25">
        <f t="shared" si="187"/>
      </c>
      <c r="CO70" s="25">
        <f t="shared" si="188"/>
      </c>
      <c r="CP70" s="25">
        <f t="shared" si="189"/>
      </c>
      <c r="CQ70" s="25">
        <f t="shared" si="310"/>
      </c>
      <c r="CR70" s="25">
        <f t="shared" si="311"/>
      </c>
      <c r="CS70" s="25">
        <f t="shared" si="312"/>
      </c>
      <c r="CT70" s="25">
        <f t="shared" si="313"/>
      </c>
      <c r="CU70" s="25">
        <f t="shared" si="314"/>
      </c>
      <c r="CV70" s="25">
        <f t="shared" si="315"/>
      </c>
      <c r="CW70" s="25">
        <f t="shared" si="316"/>
      </c>
      <c r="CX70" s="25">
        <f t="shared" si="317"/>
      </c>
      <c r="CY70" s="25" t="str">
        <f t="shared" si="318"/>
        <v>58</v>
      </c>
      <c r="CZ70" s="25">
        <f t="shared" si="319"/>
      </c>
      <c r="DA70" s="25">
        <f t="shared" si="320"/>
      </c>
      <c r="DB70" s="25">
        <f t="shared" si="321"/>
      </c>
      <c r="DC70" s="25">
        <f t="shared" si="322"/>
      </c>
      <c r="DD70" s="25">
        <f t="shared" si="323"/>
      </c>
      <c r="DE70" s="25">
        <f t="shared" si="324"/>
      </c>
      <c r="DF70" s="25">
        <f t="shared" si="325"/>
      </c>
      <c r="DG70" s="25">
        <f t="shared" si="326"/>
      </c>
      <c r="DH70" s="25">
        <f t="shared" si="327"/>
      </c>
      <c r="DI70" s="25">
        <f t="shared" si="328"/>
      </c>
      <c r="DJ70" s="25">
        <f t="shared" si="329"/>
      </c>
      <c r="DK70" s="25">
        <f t="shared" si="330"/>
      </c>
      <c r="DL70">
        <f t="shared" si="165"/>
      </c>
      <c r="DM70">
        <f t="shared" si="166"/>
      </c>
      <c r="DN70" t="str">
        <f t="shared" si="167"/>
        <v>58</v>
      </c>
      <c r="DO70" t="str">
        <f t="shared" si="168"/>
        <v>58</v>
      </c>
      <c r="DP70" s="25">
        <f t="shared" si="206"/>
      </c>
      <c r="DQ70" s="25">
        <f t="shared" si="207"/>
      </c>
      <c r="DR70" s="25">
        <f t="shared" si="208"/>
      </c>
      <c r="DS70" s="25">
        <f t="shared" si="209"/>
      </c>
      <c r="DT70" s="25">
        <f t="shared" si="210"/>
      </c>
      <c r="DU70" s="25">
        <f t="shared" si="211"/>
      </c>
      <c r="DV70" s="25">
        <f t="shared" si="212"/>
      </c>
      <c r="DW70" s="25">
        <f t="shared" si="213"/>
      </c>
      <c r="DX70" s="25">
        <f t="shared" si="214"/>
      </c>
      <c r="DY70" s="25">
        <f t="shared" si="215"/>
      </c>
      <c r="DZ70" s="25">
        <f t="shared" si="216"/>
      </c>
      <c r="EA70" s="25">
        <f t="shared" si="217"/>
      </c>
      <c r="EB70" s="25">
        <f t="shared" si="218"/>
      </c>
      <c r="EC70" s="25">
        <f t="shared" si="219"/>
      </c>
      <c r="ED70" s="25">
        <f t="shared" si="220"/>
      </c>
      <c r="EE70" s="25">
        <f t="shared" si="221"/>
      </c>
      <c r="EF70" s="25">
        <f t="shared" si="222"/>
      </c>
      <c r="EG70" s="25">
        <f t="shared" si="223"/>
      </c>
      <c r="EH70" s="25">
        <f t="shared" si="224"/>
      </c>
      <c r="EI70" s="25">
        <f t="shared" si="225"/>
      </c>
      <c r="EJ70" s="25">
        <f t="shared" si="226"/>
      </c>
      <c r="EK70" s="25">
        <f t="shared" si="227"/>
      </c>
      <c r="EL70" s="25">
        <f t="shared" si="228"/>
      </c>
      <c r="EM70" s="25">
        <f t="shared" si="229"/>
      </c>
      <c r="EN70" s="25">
        <f t="shared" si="230"/>
      </c>
      <c r="EO70" s="25">
        <f t="shared" si="231"/>
      </c>
      <c r="EP70" s="25">
        <f t="shared" si="232"/>
      </c>
      <c r="EQ70" s="25">
        <f t="shared" si="233"/>
      </c>
      <c r="ER70" s="25">
        <f t="shared" si="234"/>
      </c>
      <c r="ES70" s="25">
        <f t="shared" si="235"/>
      </c>
      <c r="ET70" s="25">
        <f t="shared" si="236"/>
      </c>
      <c r="EU70" s="25">
        <f t="shared" si="237"/>
      </c>
      <c r="EV70" s="25">
        <f t="shared" si="238"/>
      </c>
      <c r="EW70" s="25">
        <f t="shared" si="239"/>
      </c>
      <c r="EX70" s="25">
        <f t="shared" si="240"/>
      </c>
      <c r="EY70" s="25">
        <f t="shared" si="241"/>
      </c>
      <c r="EZ70" s="25">
        <f t="shared" si="242"/>
      </c>
      <c r="FA70" s="25">
        <f t="shared" si="243"/>
      </c>
      <c r="FB70" s="25">
        <f t="shared" si="244"/>
      </c>
      <c r="FC70" s="25">
        <f t="shared" si="245"/>
      </c>
      <c r="FD70" s="25">
        <f t="shared" si="246"/>
      </c>
      <c r="FE70" s="25">
        <f t="shared" si="247"/>
      </c>
      <c r="FF70" s="25">
        <f t="shared" si="248"/>
      </c>
      <c r="FG70" s="25">
        <f t="shared" si="249"/>
      </c>
      <c r="FH70" s="25">
        <f t="shared" si="250"/>
      </c>
      <c r="FI70" s="25">
        <f t="shared" si="251"/>
      </c>
      <c r="FJ70" s="25">
        <f t="shared" si="252"/>
      </c>
      <c r="FK70" s="25">
        <f t="shared" si="253"/>
      </c>
      <c r="FL70" s="25">
        <f t="shared" si="254"/>
      </c>
      <c r="FM70" s="25">
        <f t="shared" si="255"/>
      </c>
      <c r="FN70" s="25">
        <f t="shared" si="256"/>
      </c>
      <c r="FO70" s="25">
        <f t="shared" si="257"/>
      </c>
      <c r="FP70" s="25">
        <f t="shared" si="258"/>
      </c>
      <c r="FQ70" s="25">
        <f t="shared" si="259"/>
      </c>
      <c r="FR70" s="25">
        <f t="shared" si="260"/>
      </c>
      <c r="FS70" s="25">
        <f t="shared" si="261"/>
      </c>
      <c r="FT70" s="25">
        <f t="shared" si="262"/>
      </c>
      <c r="FU70" s="25">
        <f t="shared" si="263"/>
      </c>
      <c r="FV70" s="25">
        <f t="shared" si="264"/>
      </c>
      <c r="FW70" s="25">
        <f t="shared" si="265"/>
      </c>
      <c r="FX70" s="25">
        <f t="shared" si="266"/>
      </c>
      <c r="FY70" s="25">
        <f t="shared" si="267"/>
      </c>
      <c r="FZ70" s="25">
        <f t="shared" si="268"/>
      </c>
      <c r="GA70" s="25">
        <f t="shared" si="269"/>
      </c>
      <c r="GB70" s="25">
        <f t="shared" si="270"/>
      </c>
      <c r="GC70" s="25">
        <f t="shared" si="271"/>
      </c>
      <c r="GD70" s="25">
        <f t="shared" si="272"/>
      </c>
      <c r="GE70" s="25">
        <f t="shared" si="273"/>
      </c>
      <c r="GF70" s="25">
        <f t="shared" si="274"/>
      </c>
      <c r="GG70" s="25">
        <f t="shared" si="275"/>
      </c>
      <c r="GH70" s="25">
        <f t="shared" si="276"/>
      </c>
      <c r="GI70" s="25">
        <f t="shared" si="277"/>
      </c>
      <c r="GJ70" s="25">
        <f t="shared" si="278"/>
      </c>
      <c r="GK70" s="25">
        <f t="shared" si="279"/>
      </c>
      <c r="GL70" s="25">
        <f t="shared" si="280"/>
      </c>
      <c r="GM70" s="25">
        <f t="shared" si="281"/>
      </c>
      <c r="GN70" s="25">
        <f t="shared" si="282"/>
      </c>
      <c r="GO70" s="25">
        <f t="shared" si="283"/>
      </c>
      <c r="GP70" s="25">
        <f t="shared" si="284"/>
        <v>58</v>
      </c>
      <c r="GQ70" s="25">
        <f t="shared" si="285"/>
      </c>
      <c r="GR70" s="25">
        <f t="shared" si="286"/>
      </c>
      <c r="GS70" s="25">
        <f t="shared" si="287"/>
      </c>
      <c r="GT70" s="25">
        <f t="shared" si="288"/>
      </c>
      <c r="GU70" s="25">
        <f t="shared" si="289"/>
      </c>
      <c r="GV70" s="25">
        <f t="shared" si="290"/>
      </c>
      <c r="GW70" s="25">
        <f t="shared" si="291"/>
      </c>
      <c r="GX70" s="25">
        <f t="shared" si="292"/>
      </c>
      <c r="GY70" s="25">
        <f t="shared" si="293"/>
      </c>
      <c r="GZ70" s="25">
        <f t="shared" si="294"/>
      </c>
      <c r="HA70" s="25">
        <f t="shared" si="295"/>
      </c>
      <c r="HB70" s="25">
        <f t="shared" si="296"/>
      </c>
      <c r="HD70">
        <f t="shared" si="297"/>
      </c>
      <c r="HE70">
        <f t="shared" si="298"/>
      </c>
      <c r="HF70" t="str">
        <f t="shared" si="299"/>
        <v>58</v>
      </c>
      <c r="HG70" t="str">
        <f t="shared" si="190"/>
        <v>58</v>
      </c>
    </row>
    <row r="71" spans="1:215" ht="27" customHeight="1">
      <c r="A71" s="99">
        <f t="shared" si="300"/>
        <v>31048</v>
      </c>
      <c r="B71" s="100">
        <f t="shared" si="300"/>
        <v>31048</v>
      </c>
      <c r="C71" s="101">
        <v>59</v>
      </c>
      <c r="D71" s="110" t="str">
        <f t="shared" si="163"/>
        <v>59</v>
      </c>
      <c r="E71" s="157"/>
      <c r="F71" s="158"/>
      <c r="G71" s="159"/>
      <c r="H71" s="128"/>
      <c r="I71" s="161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3"/>
      <c r="AE71" s="119">
        <f t="shared" si="164"/>
      </c>
      <c r="AF71" s="18"/>
      <c r="AG71" s="19">
        <f t="shared" si="195"/>
      </c>
      <c r="AH71" s="19">
        <f t="shared" si="196"/>
      </c>
      <c r="AI71" s="19">
        <f t="shared" si="197"/>
      </c>
      <c r="AJ71" s="19">
        <f t="shared" si="198"/>
      </c>
      <c r="AK71" s="19">
        <f t="shared" si="199"/>
      </c>
      <c r="AL71" s="19">
        <f t="shared" si="200"/>
      </c>
      <c r="AM71" s="19">
        <f t="shared" si="201"/>
      </c>
      <c r="AN71" s="19">
        <f t="shared" si="202"/>
      </c>
      <c r="AO71" s="20">
        <f t="shared" si="203"/>
      </c>
      <c r="AP71" s="20">
        <f t="shared" si="204"/>
      </c>
      <c r="AQ71" s="20">
        <f t="shared" si="205"/>
      </c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>
        <f t="shared" si="192"/>
      </c>
      <c r="BJ71" s="25">
        <f t="shared" si="193"/>
      </c>
      <c r="BK71" s="25">
        <f t="shared" si="194"/>
      </c>
      <c r="BL71" s="25">
        <f t="shared" si="14"/>
      </c>
      <c r="BM71" s="25">
        <f t="shared" si="301"/>
      </c>
      <c r="BN71" s="25">
        <f t="shared" si="302"/>
      </c>
      <c r="BO71" s="25">
        <f t="shared" si="303"/>
      </c>
      <c r="BP71" s="25">
        <f t="shared" si="304"/>
      </c>
      <c r="BQ71" s="25">
        <f t="shared" si="305"/>
      </c>
      <c r="BR71" s="25">
        <f t="shared" si="306"/>
      </c>
      <c r="BS71" s="25">
        <f t="shared" si="307"/>
      </c>
      <c r="BT71" s="25">
        <f t="shared" si="308"/>
      </c>
      <c r="BU71" s="27">
        <f t="shared" si="309"/>
      </c>
      <c r="BV71" s="25">
        <f t="shared" si="169"/>
      </c>
      <c r="BW71" s="25">
        <f t="shared" si="170"/>
      </c>
      <c r="BX71" s="25">
        <f t="shared" si="171"/>
      </c>
      <c r="BY71" s="25">
        <f t="shared" si="172"/>
      </c>
      <c r="BZ71" s="25">
        <f t="shared" si="173"/>
      </c>
      <c r="CA71" s="25">
        <f t="shared" si="174"/>
      </c>
      <c r="CB71" s="25">
        <f t="shared" si="175"/>
      </c>
      <c r="CC71" s="25">
        <f t="shared" si="176"/>
      </c>
      <c r="CD71" s="25">
        <f t="shared" si="177"/>
      </c>
      <c r="CE71" s="25">
        <f t="shared" si="178"/>
      </c>
      <c r="CF71" s="25">
        <f t="shared" si="179"/>
      </c>
      <c r="CG71" s="25">
        <f t="shared" si="180"/>
      </c>
      <c r="CH71" s="25">
        <f t="shared" si="181"/>
      </c>
      <c r="CI71" s="25">
        <f t="shared" si="182"/>
      </c>
      <c r="CJ71" s="25">
        <f t="shared" si="183"/>
      </c>
      <c r="CK71" s="25">
        <f t="shared" si="184"/>
      </c>
      <c r="CL71" s="25">
        <f t="shared" si="185"/>
      </c>
      <c r="CM71" s="25">
        <f t="shared" si="186"/>
      </c>
      <c r="CN71" s="25">
        <f t="shared" si="187"/>
      </c>
      <c r="CO71" s="25">
        <f t="shared" si="188"/>
      </c>
      <c r="CP71" s="25">
        <f t="shared" si="189"/>
      </c>
      <c r="CQ71" s="25">
        <f t="shared" si="310"/>
      </c>
      <c r="CR71" s="25">
        <f t="shared" si="311"/>
      </c>
      <c r="CS71" s="25">
        <f t="shared" si="312"/>
      </c>
      <c r="CT71" s="25">
        <f t="shared" si="313"/>
      </c>
      <c r="CU71" s="25">
        <f t="shared" si="314"/>
      </c>
      <c r="CV71" s="25">
        <f t="shared" si="315"/>
      </c>
      <c r="CW71" s="25">
        <f t="shared" si="316"/>
      </c>
      <c r="CX71" s="25">
        <f t="shared" si="317"/>
      </c>
      <c r="CY71" s="25">
        <f t="shared" si="318"/>
      </c>
      <c r="CZ71" s="25" t="str">
        <f t="shared" si="319"/>
        <v>59</v>
      </c>
      <c r="DA71" s="25">
        <f t="shared" si="320"/>
      </c>
      <c r="DB71" s="25">
        <f t="shared" si="321"/>
      </c>
      <c r="DC71" s="25">
        <f t="shared" si="322"/>
      </c>
      <c r="DD71" s="25">
        <f t="shared" si="323"/>
      </c>
      <c r="DE71" s="25">
        <f t="shared" si="324"/>
      </c>
      <c r="DF71" s="25">
        <f t="shared" si="325"/>
      </c>
      <c r="DG71" s="25">
        <f t="shared" si="326"/>
      </c>
      <c r="DH71" s="25">
        <f t="shared" si="327"/>
      </c>
      <c r="DI71" s="25">
        <f t="shared" si="328"/>
      </c>
      <c r="DJ71" s="25">
        <f t="shared" si="329"/>
      </c>
      <c r="DK71" s="25">
        <f t="shared" si="330"/>
      </c>
      <c r="DL71">
        <f t="shared" si="165"/>
      </c>
      <c r="DM71">
        <f t="shared" si="166"/>
      </c>
      <c r="DN71" t="str">
        <f t="shared" si="167"/>
        <v>59</v>
      </c>
      <c r="DO71" t="str">
        <f t="shared" si="168"/>
        <v>59</v>
      </c>
      <c r="DP71" s="25">
        <f t="shared" si="206"/>
      </c>
      <c r="DQ71" s="25">
        <f t="shared" si="207"/>
      </c>
      <c r="DR71" s="25">
        <f t="shared" si="208"/>
      </c>
      <c r="DS71" s="25">
        <f t="shared" si="209"/>
      </c>
      <c r="DT71" s="25">
        <f t="shared" si="210"/>
      </c>
      <c r="DU71" s="25">
        <f t="shared" si="211"/>
      </c>
      <c r="DV71" s="25">
        <f t="shared" si="212"/>
      </c>
      <c r="DW71" s="25">
        <f t="shared" si="213"/>
      </c>
      <c r="DX71" s="25">
        <f t="shared" si="214"/>
      </c>
      <c r="DY71" s="25">
        <f t="shared" si="215"/>
      </c>
      <c r="DZ71" s="25">
        <f t="shared" si="216"/>
      </c>
      <c r="EA71" s="25">
        <f t="shared" si="217"/>
      </c>
      <c r="EB71" s="25">
        <f t="shared" si="218"/>
      </c>
      <c r="EC71" s="25">
        <f t="shared" si="219"/>
      </c>
      <c r="ED71" s="25">
        <f t="shared" si="220"/>
      </c>
      <c r="EE71" s="25">
        <f t="shared" si="221"/>
      </c>
      <c r="EF71" s="25">
        <f t="shared" si="222"/>
      </c>
      <c r="EG71" s="25">
        <f t="shared" si="223"/>
      </c>
      <c r="EH71" s="25">
        <f t="shared" si="224"/>
      </c>
      <c r="EI71" s="25">
        <f t="shared" si="225"/>
      </c>
      <c r="EJ71" s="25">
        <f t="shared" si="226"/>
      </c>
      <c r="EK71" s="25">
        <f t="shared" si="227"/>
      </c>
      <c r="EL71" s="25">
        <f t="shared" si="228"/>
      </c>
      <c r="EM71" s="25">
        <f t="shared" si="229"/>
      </c>
      <c r="EN71" s="25">
        <f t="shared" si="230"/>
      </c>
      <c r="EO71" s="25">
        <f t="shared" si="231"/>
      </c>
      <c r="EP71" s="25">
        <f t="shared" si="232"/>
      </c>
      <c r="EQ71" s="25">
        <f t="shared" si="233"/>
      </c>
      <c r="ER71" s="25">
        <f t="shared" si="234"/>
      </c>
      <c r="ES71" s="25">
        <f t="shared" si="235"/>
      </c>
      <c r="ET71" s="25">
        <f t="shared" si="236"/>
      </c>
      <c r="EU71" s="25">
        <f t="shared" si="237"/>
      </c>
      <c r="EV71" s="25">
        <f t="shared" si="238"/>
      </c>
      <c r="EW71" s="25">
        <f t="shared" si="239"/>
      </c>
      <c r="EX71" s="25">
        <f t="shared" si="240"/>
      </c>
      <c r="EY71" s="25">
        <f t="shared" si="241"/>
      </c>
      <c r="EZ71" s="25">
        <f t="shared" si="242"/>
      </c>
      <c r="FA71" s="25">
        <f t="shared" si="243"/>
      </c>
      <c r="FB71" s="25">
        <f t="shared" si="244"/>
      </c>
      <c r="FC71" s="25">
        <f t="shared" si="245"/>
      </c>
      <c r="FD71" s="25">
        <f t="shared" si="246"/>
      </c>
      <c r="FE71" s="25">
        <f t="shared" si="247"/>
      </c>
      <c r="FF71" s="25">
        <f t="shared" si="248"/>
      </c>
      <c r="FG71" s="25">
        <f t="shared" si="249"/>
      </c>
      <c r="FH71" s="25">
        <f t="shared" si="250"/>
      </c>
      <c r="FI71" s="25">
        <f t="shared" si="251"/>
      </c>
      <c r="FJ71" s="25">
        <f t="shared" si="252"/>
      </c>
      <c r="FK71" s="25">
        <f t="shared" si="253"/>
      </c>
      <c r="FL71" s="25">
        <f t="shared" si="254"/>
      </c>
      <c r="FM71" s="25">
        <f t="shared" si="255"/>
      </c>
      <c r="FN71" s="25">
        <f t="shared" si="256"/>
      </c>
      <c r="FO71" s="25">
        <f t="shared" si="257"/>
      </c>
      <c r="FP71" s="25">
        <f t="shared" si="258"/>
      </c>
      <c r="FQ71" s="25">
        <f t="shared" si="259"/>
      </c>
      <c r="FR71" s="25">
        <f t="shared" si="260"/>
      </c>
      <c r="FS71" s="25">
        <f t="shared" si="261"/>
      </c>
      <c r="FT71" s="25">
        <f t="shared" si="262"/>
      </c>
      <c r="FU71" s="25">
        <f t="shared" si="263"/>
      </c>
      <c r="FV71" s="25">
        <f t="shared" si="264"/>
      </c>
      <c r="FW71" s="25">
        <f t="shared" si="265"/>
      </c>
      <c r="FX71" s="25">
        <f t="shared" si="266"/>
      </c>
      <c r="FY71" s="25">
        <f t="shared" si="267"/>
      </c>
      <c r="FZ71" s="25">
        <f t="shared" si="268"/>
      </c>
      <c r="GA71" s="25">
        <f t="shared" si="269"/>
      </c>
      <c r="GB71" s="25">
        <f t="shared" si="270"/>
      </c>
      <c r="GC71" s="25">
        <f t="shared" si="271"/>
      </c>
      <c r="GD71" s="25">
        <f t="shared" si="272"/>
      </c>
      <c r="GE71" s="25">
        <f t="shared" si="273"/>
      </c>
      <c r="GF71" s="25">
        <f t="shared" si="274"/>
      </c>
      <c r="GG71" s="25">
        <f t="shared" si="275"/>
      </c>
      <c r="GH71" s="25">
        <f t="shared" si="276"/>
      </c>
      <c r="GI71" s="25">
        <f t="shared" si="277"/>
      </c>
      <c r="GJ71" s="25">
        <f t="shared" si="278"/>
      </c>
      <c r="GK71" s="25">
        <f t="shared" si="279"/>
      </c>
      <c r="GL71" s="25">
        <f t="shared" si="280"/>
      </c>
      <c r="GM71" s="25">
        <f t="shared" si="281"/>
      </c>
      <c r="GN71" s="25">
        <f t="shared" si="282"/>
      </c>
      <c r="GO71" s="25">
        <f t="shared" si="283"/>
      </c>
      <c r="GP71" s="25">
        <f t="shared" si="284"/>
      </c>
      <c r="GQ71" s="25">
        <f t="shared" si="285"/>
        <v>59</v>
      </c>
      <c r="GR71" s="25">
        <f t="shared" si="286"/>
      </c>
      <c r="GS71" s="25">
        <f t="shared" si="287"/>
      </c>
      <c r="GT71" s="25">
        <f t="shared" si="288"/>
      </c>
      <c r="GU71" s="25">
        <f t="shared" si="289"/>
      </c>
      <c r="GV71" s="25">
        <f t="shared" si="290"/>
      </c>
      <c r="GW71" s="25">
        <f t="shared" si="291"/>
      </c>
      <c r="GX71" s="25">
        <f t="shared" si="292"/>
      </c>
      <c r="GY71" s="25">
        <f t="shared" si="293"/>
      </c>
      <c r="GZ71" s="25">
        <f t="shared" si="294"/>
      </c>
      <c r="HA71" s="25">
        <f t="shared" si="295"/>
      </c>
      <c r="HB71" s="25">
        <f t="shared" si="296"/>
      </c>
      <c r="HD71">
        <f t="shared" si="297"/>
      </c>
      <c r="HE71">
        <f t="shared" si="298"/>
      </c>
      <c r="HF71" t="str">
        <f t="shared" si="299"/>
        <v>59</v>
      </c>
      <c r="HG71" t="str">
        <f t="shared" si="190"/>
        <v>59</v>
      </c>
    </row>
    <row r="72" spans="1:215" ht="27" customHeight="1">
      <c r="A72" s="95">
        <f t="shared" si="300"/>
        <v>31413</v>
      </c>
      <c r="B72" s="96">
        <f t="shared" si="300"/>
        <v>31413</v>
      </c>
      <c r="C72" s="126">
        <v>60</v>
      </c>
      <c r="D72" s="98" t="str">
        <f t="shared" si="163"/>
        <v>60</v>
      </c>
      <c r="E72" s="164"/>
      <c r="F72" s="165"/>
      <c r="G72" s="166"/>
      <c r="H72" s="131"/>
      <c r="I72" s="164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7"/>
      <c r="AE72" s="116" t="str">
        <f t="shared" si="164"/>
        <v>&lt;3号被保険者適用開始&gt;</v>
      </c>
      <c r="AF72" s="18">
        <v>1</v>
      </c>
      <c r="AG72" s="19">
        <f t="shared" si="195"/>
      </c>
      <c r="AH72" s="19">
        <f t="shared" si="196"/>
      </c>
      <c r="AI72" s="19">
        <f t="shared" si="197"/>
      </c>
      <c r="AJ72" s="19" t="str">
        <f t="shared" si="198"/>
        <v>&lt;3号被保険者適用開始&gt;</v>
      </c>
      <c r="AK72" s="19">
        <f t="shared" si="199"/>
      </c>
      <c r="AL72" s="19">
        <f t="shared" si="200"/>
      </c>
      <c r="AM72" s="19">
        <f t="shared" si="201"/>
      </c>
      <c r="AN72" s="19">
        <f t="shared" si="202"/>
      </c>
      <c r="AO72" s="20">
        <f t="shared" si="203"/>
      </c>
      <c r="AP72" s="20">
        <f t="shared" si="204"/>
      </c>
      <c r="AQ72" s="20">
        <f t="shared" si="205"/>
      </c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>
        <f t="shared" si="192"/>
      </c>
      <c r="BJ72" s="25">
        <f t="shared" si="193"/>
      </c>
      <c r="BK72" s="25">
        <f t="shared" si="194"/>
      </c>
      <c r="BL72" s="25">
        <f t="shared" si="14"/>
      </c>
      <c r="BM72" s="25">
        <f t="shared" si="301"/>
      </c>
      <c r="BN72" s="25">
        <f t="shared" si="302"/>
      </c>
      <c r="BO72" s="25">
        <f t="shared" si="303"/>
      </c>
      <c r="BP72" s="25">
        <f t="shared" si="304"/>
      </c>
      <c r="BQ72" s="25">
        <f t="shared" si="305"/>
      </c>
      <c r="BR72" s="25">
        <f t="shared" si="306"/>
      </c>
      <c r="BS72" s="25">
        <f t="shared" si="307"/>
      </c>
      <c r="BT72" s="25">
        <f t="shared" si="308"/>
      </c>
      <c r="BU72" s="27">
        <f t="shared" si="309"/>
      </c>
      <c r="BV72" s="25">
        <f t="shared" si="169"/>
      </c>
      <c r="BW72" s="25">
        <f t="shared" si="170"/>
      </c>
      <c r="BX72" s="25">
        <f t="shared" si="171"/>
      </c>
      <c r="BY72" s="25">
        <f t="shared" si="172"/>
      </c>
      <c r="BZ72" s="25">
        <f t="shared" si="173"/>
      </c>
      <c r="CA72" s="25">
        <f t="shared" si="174"/>
      </c>
      <c r="CB72" s="25">
        <f t="shared" si="175"/>
      </c>
      <c r="CC72" s="25">
        <f t="shared" si="176"/>
      </c>
      <c r="CD72" s="25">
        <f t="shared" si="177"/>
      </c>
      <c r="CE72" s="25">
        <f t="shared" si="178"/>
      </c>
      <c r="CF72" s="25">
        <f t="shared" si="179"/>
      </c>
      <c r="CG72" s="25">
        <f t="shared" si="180"/>
      </c>
      <c r="CH72" s="25">
        <f t="shared" si="181"/>
      </c>
      <c r="CI72" s="25">
        <f t="shared" si="182"/>
      </c>
      <c r="CJ72" s="25">
        <f t="shared" si="183"/>
      </c>
      <c r="CK72" s="25">
        <f t="shared" si="184"/>
      </c>
      <c r="CL72" s="25">
        <f t="shared" si="185"/>
      </c>
      <c r="CM72" s="25">
        <f t="shared" si="186"/>
      </c>
      <c r="CN72" s="25">
        <f t="shared" si="187"/>
      </c>
      <c r="CO72" s="25">
        <f t="shared" si="188"/>
      </c>
      <c r="CP72" s="25">
        <f t="shared" si="189"/>
      </c>
      <c r="CQ72" s="25">
        <f t="shared" si="310"/>
      </c>
      <c r="CR72" s="25">
        <f t="shared" si="311"/>
      </c>
      <c r="CS72" s="25">
        <f t="shared" si="312"/>
      </c>
      <c r="CT72" s="25">
        <f t="shared" si="313"/>
      </c>
      <c r="CU72" s="25">
        <f t="shared" si="314"/>
      </c>
      <c r="CV72" s="25">
        <f t="shared" si="315"/>
      </c>
      <c r="CW72" s="25">
        <f t="shared" si="316"/>
      </c>
      <c r="CX72" s="25">
        <f t="shared" si="317"/>
      </c>
      <c r="CY72" s="25">
        <f t="shared" si="318"/>
      </c>
      <c r="CZ72" s="25">
        <f t="shared" si="319"/>
      </c>
      <c r="DA72" s="25" t="str">
        <f t="shared" si="320"/>
        <v>60</v>
      </c>
      <c r="DB72" s="25">
        <f t="shared" si="321"/>
      </c>
      <c r="DC72" s="25">
        <f t="shared" si="322"/>
      </c>
      <c r="DD72" s="25">
        <f t="shared" si="323"/>
      </c>
      <c r="DE72" s="25">
        <f t="shared" si="324"/>
      </c>
      <c r="DF72" s="25">
        <f t="shared" si="325"/>
      </c>
      <c r="DG72" s="25">
        <f t="shared" si="326"/>
      </c>
      <c r="DH72" s="25">
        <f t="shared" si="327"/>
      </c>
      <c r="DI72" s="25">
        <f t="shared" si="328"/>
      </c>
      <c r="DJ72" s="25">
        <f t="shared" si="329"/>
      </c>
      <c r="DK72" s="25">
        <f t="shared" si="330"/>
      </c>
      <c r="DL72">
        <f t="shared" si="165"/>
      </c>
      <c r="DM72">
        <f t="shared" si="166"/>
      </c>
      <c r="DN72" t="str">
        <f t="shared" si="167"/>
        <v>60</v>
      </c>
      <c r="DO72" t="str">
        <f t="shared" si="168"/>
        <v>60</v>
      </c>
      <c r="DP72" s="25">
        <f t="shared" si="206"/>
      </c>
      <c r="DQ72" s="25">
        <f t="shared" si="207"/>
      </c>
      <c r="DR72" s="25">
        <f t="shared" si="208"/>
      </c>
      <c r="DS72" s="25">
        <f t="shared" si="209"/>
      </c>
      <c r="DT72" s="25">
        <f t="shared" si="210"/>
      </c>
      <c r="DU72" s="25">
        <f t="shared" si="211"/>
      </c>
      <c r="DV72" s="25">
        <f t="shared" si="212"/>
      </c>
      <c r="DW72" s="25">
        <f t="shared" si="213"/>
      </c>
      <c r="DX72" s="25">
        <f t="shared" si="214"/>
      </c>
      <c r="DY72" s="25">
        <f t="shared" si="215"/>
      </c>
      <c r="DZ72" s="25">
        <f t="shared" si="216"/>
      </c>
      <c r="EA72" s="25">
        <f t="shared" si="217"/>
      </c>
      <c r="EB72" s="25">
        <f t="shared" si="218"/>
      </c>
      <c r="EC72" s="25">
        <f t="shared" si="219"/>
      </c>
      <c r="ED72" s="25">
        <f t="shared" si="220"/>
      </c>
      <c r="EE72" s="25">
        <f t="shared" si="221"/>
      </c>
      <c r="EF72" s="25">
        <f t="shared" si="222"/>
      </c>
      <c r="EG72" s="25">
        <f t="shared" si="223"/>
      </c>
      <c r="EH72" s="25">
        <f t="shared" si="224"/>
      </c>
      <c r="EI72" s="25">
        <f t="shared" si="225"/>
      </c>
      <c r="EJ72" s="25">
        <f t="shared" si="226"/>
      </c>
      <c r="EK72" s="25">
        <f t="shared" si="227"/>
      </c>
      <c r="EL72" s="25">
        <f t="shared" si="228"/>
      </c>
      <c r="EM72" s="25">
        <f t="shared" si="229"/>
      </c>
      <c r="EN72" s="25">
        <f t="shared" si="230"/>
      </c>
      <c r="EO72" s="25">
        <f t="shared" si="231"/>
      </c>
      <c r="EP72" s="25">
        <f t="shared" si="232"/>
      </c>
      <c r="EQ72" s="25">
        <f t="shared" si="233"/>
      </c>
      <c r="ER72" s="25">
        <f t="shared" si="234"/>
      </c>
      <c r="ES72" s="25">
        <f t="shared" si="235"/>
      </c>
      <c r="ET72" s="25">
        <f t="shared" si="236"/>
      </c>
      <c r="EU72" s="25">
        <f t="shared" si="237"/>
      </c>
      <c r="EV72" s="25">
        <f t="shared" si="238"/>
      </c>
      <c r="EW72" s="25">
        <f t="shared" si="239"/>
      </c>
      <c r="EX72" s="25">
        <f t="shared" si="240"/>
      </c>
      <c r="EY72" s="25">
        <f t="shared" si="241"/>
      </c>
      <c r="EZ72" s="25">
        <f t="shared" si="242"/>
      </c>
      <c r="FA72" s="25">
        <f t="shared" si="243"/>
      </c>
      <c r="FB72" s="25">
        <f t="shared" si="244"/>
      </c>
      <c r="FC72" s="25">
        <f t="shared" si="245"/>
      </c>
      <c r="FD72" s="25">
        <f t="shared" si="246"/>
      </c>
      <c r="FE72" s="25">
        <f t="shared" si="247"/>
      </c>
      <c r="FF72" s="25">
        <f t="shared" si="248"/>
      </c>
      <c r="FG72" s="25">
        <f t="shared" si="249"/>
      </c>
      <c r="FH72" s="25">
        <f t="shared" si="250"/>
      </c>
      <c r="FI72" s="25">
        <f t="shared" si="251"/>
      </c>
      <c r="FJ72" s="25">
        <f t="shared" si="252"/>
      </c>
      <c r="FK72" s="25">
        <f t="shared" si="253"/>
      </c>
      <c r="FL72" s="25">
        <f t="shared" si="254"/>
      </c>
      <c r="FM72" s="25">
        <f t="shared" si="255"/>
      </c>
      <c r="FN72" s="25">
        <f t="shared" si="256"/>
      </c>
      <c r="FO72" s="25">
        <f t="shared" si="257"/>
      </c>
      <c r="FP72" s="25">
        <f t="shared" si="258"/>
      </c>
      <c r="FQ72" s="25">
        <f t="shared" si="259"/>
      </c>
      <c r="FR72" s="25">
        <f t="shared" si="260"/>
      </c>
      <c r="FS72" s="25">
        <f t="shared" si="261"/>
      </c>
      <c r="FT72" s="25">
        <f t="shared" si="262"/>
      </c>
      <c r="FU72" s="25">
        <f t="shared" si="263"/>
      </c>
      <c r="FV72" s="25">
        <f t="shared" si="264"/>
      </c>
      <c r="FW72" s="25">
        <f t="shared" si="265"/>
      </c>
      <c r="FX72" s="25">
        <f t="shared" si="266"/>
      </c>
      <c r="FY72" s="25">
        <f t="shared" si="267"/>
      </c>
      <c r="FZ72" s="25">
        <f t="shared" si="268"/>
      </c>
      <c r="GA72" s="25">
        <f t="shared" si="269"/>
      </c>
      <c r="GB72" s="25">
        <f t="shared" si="270"/>
      </c>
      <c r="GC72" s="25">
        <f t="shared" si="271"/>
      </c>
      <c r="GD72" s="25">
        <f t="shared" si="272"/>
      </c>
      <c r="GE72" s="25">
        <f t="shared" si="273"/>
      </c>
      <c r="GF72" s="25">
        <f t="shared" si="274"/>
      </c>
      <c r="GG72" s="25">
        <f t="shared" si="275"/>
      </c>
      <c r="GH72" s="25">
        <f t="shared" si="276"/>
      </c>
      <c r="GI72" s="25">
        <f t="shared" si="277"/>
      </c>
      <c r="GJ72" s="25">
        <f t="shared" si="278"/>
      </c>
      <c r="GK72" s="25">
        <f t="shared" si="279"/>
      </c>
      <c r="GL72" s="25">
        <f t="shared" si="280"/>
      </c>
      <c r="GM72" s="25">
        <f t="shared" si="281"/>
      </c>
      <c r="GN72" s="25">
        <f t="shared" si="282"/>
      </c>
      <c r="GO72" s="25">
        <f t="shared" si="283"/>
      </c>
      <c r="GP72" s="25">
        <f t="shared" si="284"/>
      </c>
      <c r="GQ72" s="25">
        <f t="shared" si="285"/>
      </c>
      <c r="GR72" s="25">
        <f t="shared" si="286"/>
        <v>60</v>
      </c>
      <c r="GS72" s="25">
        <f t="shared" si="287"/>
      </c>
      <c r="GT72" s="25">
        <f t="shared" si="288"/>
      </c>
      <c r="GU72" s="25">
        <f t="shared" si="289"/>
      </c>
      <c r="GV72" s="25">
        <f t="shared" si="290"/>
      </c>
      <c r="GW72" s="25">
        <f t="shared" si="291"/>
      </c>
      <c r="GX72" s="25">
        <f t="shared" si="292"/>
      </c>
      <c r="GY72" s="25">
        <f t="shared" si="293"/>
      </c>
      <c r="GZ72" s="25">
        <f t="shared" si="294"/>
      </c>
      <c r="HA72" s="25">
        <f t="shared" si="295"/>
      </c>
      <c r="HB72" s="25">
        <f t="shared" si="296"/>
      </c>
      <c r="HD72">
        <f t="shared" si="297"/>
      </c>
      <c r="HE72">
        <f t="shared" si="298"/>
      </c>
      <c r="HF72" t="str">
        <f t="shared" si="299"/>
        <v>60</v>
      </c>
      <c r="HG72" t="str">
        <f t="shared" si="190"/>
        <v>60</v>
      </c>
    </row>
    <row r="73" spans="1:215" ht="27" customHeight="1">
      <c r="A73" s="99">
        <f t="shared" si="300"/>
        <v>31778</v>
      </c>
      <c r="B73" s="100">
        <f t="shared" si="300"/>
        <v>31778</v>
      </c>
      <c r="C73" s="101">
        <v>61</v>
      </c>
      <c r="D73" s="102" t="str">
        <f t="shared" si="163"/>
        <v>61</v>
      </c>
      <c r="E73" s="157"/>
      <c r="F73" s="158"/>
      <c r="G73" s="159"/>
      <c r="H73" s="128"/>
      <c r="I73" s="157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60"/>
      <c r="AE73" s="117">
        <f t="shared" si="164"/>
      </c>
      <c r="AF73" s="23"/>
      <c r="AG73" s="9">
        <f t="shared" si="195"/>
      </c>
      <c r="AH73" s="9">
        <f t="shared" si="196"/>
      </c>
      <c r="AI73" s="9">
        <f t="shared" si="197"/>
      </c>
      <c r="AJ73" s="9">
        <f t="shared" si="198"/>
      </c>
      <c r="AK73" s="9">
        <f t="shared" si="199"/>
      </c>
      <c r="AL73" s="9">
        <f t="shared" si="200"/>
      </c>
      <c r="AM73" s="9">
        <f t="shared" si="201"/>
      </c>
      <c r="AN73" s="9">
        <f t="shared" si="202"/>
      </c>
      <c r="AO73" s="10">
        <f t="shared" si="203"/>
      </c>
      <c r="AP73" s="10">
        <f t="shared" si="204"/>
      </c>
      <c r="AQ73" s="10">
        <f t="shared" si="205"/>
      </c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>
        <f t="shared" si="192"/>
      </c>
      <c r="BJ73" s="25">
        <f t="shared" si="193"/>
      </c>
      <c r="BK73" s="25">
        <f t="shared" si="194"/>
      </c>
      <c r="BL73" s="25">
        <f t="shared" si="14"/>
      </c>
      <c r="BM73" s="25">
        <f t="shared" si="301"/>
      </c>
      <c r="BN73" s="25">
        <f t="shared" si="302"/>
      </c>
      <c r="BO73" s="25">
        <f t="shared" si="303"/>
      </c>
      <c r="BP73" s="25">
        <f t="shared" si="304"/>
      </c>
      <c r="BQ73" s="25">
        <f t="shared" si="305"/>
      </c>
      <c r="BR73" s="25">
        <f t="shared" si="306"/>
      </c>
      <c r="BS73" s="25">
        <f t="shared" si="307"/>
      </c>
      <c r="BT73" s="25">
        <f t="shared" si="308"/>
      </c>
      <c r="BU73" s="27">
        <f t="shared" si="309"/>
      </c>
      <c r="BV73" s="25">
        <f t="shared" si="169"/>
      </c>
      <c r="BW73" s="25">
        <f t="shared" si="170"/>
      </c>
      <c r="BX73" s="25">
        <f t="shared" si="171"/>
      </c>
      <c r="BY73" s="25">
        <f t="shared" si="172"/>
      </c>
      <c r="BZ73" s="25">
        <f t="shared" si="173"/>
      </c>
      <c r="CA73" s="25">
        <f t="shared" si="174"/>
      </c>
      <c r="CB73" s="25">
        <f t="shared" si="175"/>
      </c>
      <c r="CC73" s="25">
        <f t="shared" si="176"/>
      </c>
      <c r="CD73" s="25">
        <f t="shared" si="177"/>
      </c>
      <c r="CE73" s="25">
        <f t="shared" si="178"/>
      </c>
      <c r="CF73" s="25">
        <f t="shared" si="179"/>
      </c>
      <c r="CG73" s="25">
        <f t="shared" si="180"/>
      </c>
      <c r="CH73" s="25">
        <f t="shared" si="181"/>
      </c>
      <c r="CI73" s="25">
        <f t="shared" si="182"/>
      </c>
      <c r="CJ73" s="25">
        <f t="shared" si="183"/>
      </c>
      <c r="CK73" s="25">
        <f t="shared" si="184"/>
      </c>
      <c r="CL73" s="25">
        <f t="shared" si="185"/>
      </c>
      <c r="CM73" s="25">
        <f t="shared" si="186"/>
      </c>
      <c r="CN73" s="25">
        <f t="shared" si="187"/>
      </c>
      <c r="CO73" s="25">
        <f t="shared" si="188"/>
      </c>
      <c r="CP73" s="25">
        <f t="shared" si="189"/>
      </c>
      <c r="CQ73" s="25">
        <f t="shared" si="310"/>
      </c>
      <c r="CR73" s="25">
        <f t="shared" si="311"/>
      </c>
      <c r="CS73" s="25">
        <f t="shared" si="312"/>
      </c>
      <c r="CT73" s="25">
        <f t="shared" si="313"/>
      </c>
      <c r="CU73" s="25">
        <f t="shared" si="314"/>
      </c>
      <c r="CV73" s="25">
        <f t="shared" si="315"/>
      </c>
      <c r="CW73" s="25">
        <f t="shared" si="316"/>
      </c>
      <c r="CX73" s="25">
        <f t="shared" si="317"/>
      </c>
      <c r="CY73" s="25">
        <f t="shared" si="318"/>
      </c>
      <c r="CZ73" s="25">
        <f t="shared" si="319"/>
      </c>
      <c r="DA73" s="25">
        <f t="shared" si="320"/>
      </c>
      <c r="DB73" s="25" t="str">
        <f t="shared" si="321"/>
        <v>61</v>
      </c>
      <c r="DC73" s="25">
        <f t="shared" si="322"/>
      </c>
      <c r="DD73" s="25">
        <f t="shared" si="323"/>
      </c>
      <c r="DE73" s="25">
        <f t="shared" si="324"/>
      </c>
      <c r="DF73" s="25">
        <f t="shared" si="325"/>
      </c>
      <c r="DG73" s="25">
        <f t="shared" si="326"/>
      </c>
      <c r="DH73" s="25">
        <f t="shared" si="327"/>
      </c>
      <c r="DI73" s="25">
        <f t="shared" si="328"/>
      </c>
      <c r="DJ73" s="25">
        <f t="shared" si="329"/>
      </c>
      <c r="DK73" s="25">
        <f t="shared" si="330"/>
      </c>
      <c r="DL73">
        <f t="shared" si="165"/>
      </c>
      <c r="DM73">
        <f t="shared" si="166"/>
      </c>
      <c r="DN73" t="str">
        <f t="shared" si="167"/>
        <v>61</v>
      </c>
      <c r="DO73" t="str">
        <f t="shared" si="168"/>
        <v>61</v>
      </c>
      <c r="DP73" s="25">
        <f t="shared" si="206"/>
      </c>
      <c r="DQ73" s="25">
        <f t="shared" si="207"/>
      </c>
      <c r="DR73" s="25">
        <f t="shared" si="208"/>
      </c>
      <c r="DS73" s="25">
        <f t="shared" si="209"/>
      </c>
      <c r="DT73" s="25">
        <f t="shared" si="210"/>
      </c>
      <c r="DU73" s="25">
        <f t="shared" si="211"/>
      </c>
      <c r="DV73" s="25">
        <f t="shared" si="212"/>
      </c>
      <c r="DW73" s="25">
        <f t="shared" si="213"/>
      </c>
      <c r="DX73" s="25">
        <f t="shared" si="214"/>
      </c>
      <c r="DY73" s="25">
        <f t="shared" si="215"/>
      </c>
      <c r="DZ73" s="25">
        <f t="shared" si="216"/>
      </c>
      <c r="EA73" s="25">
        <f t="shared" si="217"/>
      </c>
      <c r="EB73" s="25">
        <f t="shared" si="218"/>
      </c>
      <c r="EC73" s="25">
        <f t="shared" si="219"/>
      </c>
      <c r="ED73" s="25">
        <f t="shared" si="220"/>
      </c>
      <c r="EE73" s="25">
        <f t="shared" si="221"/>
      </c>
      <c r="EF73" s="25">
        <f t="shared" si="222"/>
      </c>
      <c r="EG73" s="25">
        <f t="shared" si="223"/>
      </c>
      <c r="EH73" s="25">
        <f t="shared" si="224"/>
      </c>
      <c r="EI73" s="25">
        <f t="shared" si="225"/>
      </c>
      <c r="EJ73" s="25">
        <f t="shared" si="226"/>
      </c>
      <c r="EK73" s="25">
        <f t="shared" si="227"/>
      </c>
      <c r="EL73" s="25">
        <f t="shared" si="228"/>
      </c>
      <c r="EM73" s="25">
        <f t="shared" si="229"/>
      </c>
      <c r="EN73" s="25">
        <f t="shared" si="230"/>
      </c>
      <c r="EO73" s="25">
        <f t="shared" si="231"/>
      </c>
      <c r="EP73" s="25">
        <f t="shared" si="232"/>
      </c>
      <c r="EQ73" s="25">
        <f t="shared" si="233"/>
      </c>
      <c r="ER73" s="25">
        <f t="shared" si="234"/>
      </c>
      <c r="ES73" s="25">
        <f t="shared" si="235"/>
      </c>
      <c r="ET73" s="25">
        <f t="shared" si="236"/>
      </c>
      <c r="EU73" s="25">
        <f t="shared" si="237"/>
      </c>
      <c r="EV73" s="25">
        <f t="shared" si="238"/>
      </c>
      <c r="EW73" s="25">
        <f t="shared" si="239"/>
      </c>
      <c r="EX73" s="25">
        <f t="shared" si="240"/>
      </c>
      <c r="EY73" s="25">
        <f t="shared" si="241"/>
      </c>
      <c r="EZ73" s="25">
        <f t="shared" si="242"/>
      </c>
      <c r="FA73" s="25">
        <f t="shared" si="243"/>
      </c>
      <c r="FB73" s="25">
        <f t="shared" si="244"/>
      </c>
      <c r="FC73" s="25">
        <f t="shared" si="245"/>
      </c>
      <c r="FD73" s="25">
        <f t="shared" si="246"/>
      </c>
      <c r="FE73" s="25">
        <f t="shared" si="247"/>
      </c>
      <c r="FF73" s="25">
        <f t="shared" si="248"/>
      </c>
      <c r="FG73" s="25">
        <f t="shared" si="249"/>
      </c>
      <c r="FH73" s="25">
        <f t="shared" si="250"/>
      </c>
      <c r="FI73" s="25">
        <f t="shared" si="251"/>
      </c>
      <c r="FJ73" s="25">
        <f t="shared" si="252"/>
      </c>
      <c r="FK73" s="25">
        <f t="shared" si="253"/>
      </c>
      <c r="FL73" s="25">
        <f t="shared" si="254"/>
      </c>
      <c r="FM73" s="25">
        <f t="shared" si="255"/>
      </c>
      <c r="FN73" s="25">
        <f t="shared" si="256"/>
      </c>
      <c r="FO73" s="25">
        <f t="shared" si="257"/>
      </c>
      <c r="FP73" s="25">
        <f t="shared" si="258"/>
      </c>
      <c r="FQ73" s="25">
        <f t="shared" si="259"/>
      </c>
      <c r="FR73" s="25">
        <f t="shared" si="260"/>
      </c>
      <c r="FS73" s="25">
        <f t="shared" si="261"/>
      </c>
      <c r="FT73" s="25">
        <f t="shared" si="262"/>
      </c>
      <c r="FU73" s="25">
        <f t="shared" si="263"/>
      </c>
      <c r="FV73" s="25">
        <f t="shared" si="264"/>
      </c>
      <c r="FW73" s="25">
        <f t="shared" si="265"/>
      </c>
      <c r="FX73" s="25">
        <f t="shared" si="266"/>
      </c>
      <c r="FY73" s="25">
        <f t="shared" si="267"/>
      </c>
      <c r="FZ73" s="25">
        <f t="shared" si="268"/>
      </c>
      <c r="GA73" s="25">
        <f t="shared" si="269"/>
      </c>
      <c r="GB73" s="25">
        <f t="shared" si="270"/>
      </c>
      <c r="GC73" s="25">
        <f t="shared" si="271"/>
      </c>
      <c r="GD73" s="25">
        <f t="shared" si="272"/>
      </c>
      <c r="GE73" s="25">
        <f t="shared" si="273"/>
      </c>
      <c r="GF73" s="25">
        <f t="shared" si="274"/>
      </c>
      <c r="GG73" s="25">
        <f t="shared" si="275"/>
      </c>
      <c r="GH73" s="25">
        <f t="shared" si="276"/>
      </c>
      <c r="GI73" s="25">
        <f t="shared" si="277"/>
      </c>
      <c r="GJ73" s="25">
        <f t="shared" si="278"/>
      </c>
      <c r="GK73" s="25">
        <f t="shared" si="279"/>
      </c>
      <c r="GL73" s="25">
        <f t="shared" si="280"/>
      </c>
      <c r="GM73" s="25">
        <f t="shared" si="281"/>
      </c>
      <c r="GN73" s="25">
        <f t="shared" si="282"/>
      </c>
      <c r="GO73" s="25">
        <f t="shared" si="283"/>
      </c>
      <c r="GP73" s="25">
        <f t="shared" si="284"/>
      </c>
      <c r="GQ73" s="25">
        <f t="shared" si="285"/>
      </c>
      <c r="GR73" s="25">
        <f t="shared" si="286"/>
      </c>
      <c r="GS73" s="25">
        <f t="shared" si="287"/>
        <v>61</v>
      </c>
      <c r="GT73" s="25">
        <f t="shared" si="288"/>
      </c>
      <c r="GU73" s="25">
        <f t="shared" si="289"/>
      </c>
      <c r="GV73" s="25">
        <f t="shared" si="290"/>
      </c>
      <c r="GW73" s="25">
        <f t="shared" si="291"/>
      </c>
      <c r="GX73" s="25">
        <f t="shared" si="292"/>
      </c>
      <c r="GY73" s="25">
        <f t="shared" si="293"/>
      </c>
      <c r="GZ73" s="25">
        <f t="shared" si="294"/>
      </c>
      <c r="HA73" s="25">
        <f t="shared" si="295"/>
      </c>
      <c r="HB73" s="25">
        <f t="shared" si="296"/>
      </c>
      <c r="HD73">
        <f t="shared" si="297"/>
      </c>
      <c r="HE73">
        <f t="shared" si="298"/>
      </c>
      <c r="HF73" t="str">
        <f t="shared" si="299"/>
        <v>61</v>
      </c>
      <c r="HG73" t="str">
        <f t="shared" si="190"/>
        <v>61</v>
      </c>
    </row>
    <row r="74" spans="1:215" ht="27" customHeight="1">
      <c r="A74" s="103">
        <f t="shared" si="300"/>
        <v>32143</v>
      </c>
      <c r="B74" s="104">
        <f t="shared" si="300"/>
        <v>32143</v>
      </c>
      <c r="C74" s="105">
        <v>62</v>
      </c>
      <c r="D74" s="106" t="str">
        <f t="shared" si="163"/>
        <v>62</v>
      </c>
      <c r="E74" s="153"/>
      <c r="F74" s="154"/>
      <c r="G74" s="155"/>
      <c r="H74" s="129"/>
      <c r="I74" s="153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6"/>
      <c r="AE74" s="118">
        <f t="shared" si="164"/>
      </c>
      <c r="AF74" s="29">
        <v>1</v>
      </c>
      <c r="AG74" s="9">
        <f t="shared" si="195"/>
      </c>
      <c r="AH74" s="9">
        <f t="shared" si="196"/>
      </c>
      <c r="AI74" s="9">
        <f t="shared" si="197"/>
      </c>
      <c r="AJ74" s="9">
        <f t="shared" si="198"/>
      </c>
      <c r="AK74" s="9">
        <f t="shared" si="199"/>
      </c>
      <c r="AL74" s="9">
        <f t="shared" si="200"/>
      </c>
      <c r="AM74" s="9">
        <f t="shared" si="201"/>
      </c>
      <c r="AN74" s="9">
        <f t="shared" si="202"/>
      </c>
      <c r="AO74" s="10">
        <f t="shared" si="203"/>
      </c>
      <c r="AP74" s="10">
        <f t="shared" si="204"/>
      </c>
      <c r="AQ74" s="10">
        <f t="shared" si="205"/>
      </c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>
        <f t="shared" si="192"/>
      </c>
      <c r="BJ74" s="25">
        <f t="shared" si="193"/>
      </c>
      <c r="BK74" s="25">
        <f t="shared" si="194"/>
      </c>
      <c r="BL74" s="25">
        <f aca="true" t="shared" si="331" ref="BL74:BL82">IF($C74=DATEDIF($AF$7,$AF$9,"Y")+19,"19","")</f>
      </c>
      <c r="BM74" s="25">
        <f>IF($C74=DATEDIF($AF$7,$AF$9,"Y")+20,"20","")</f>
      </c>
      <c r="BN74" s="25">
        <f>IF($C74=DATEDIF($AF$7,$AF$9,"Y")+21,"21","")</f>
      </c>
      <c r="BO74" s="25">
        <f>IF($C74=DATEDIF($AF$7,$AF$9,"Y")+22,"22","")</f>
      </c>
      <c r="BP74" s="25">
        <f>IF($C74=DATEDIF($AF$7,$AF$9,"Y")+23,"23","")</f>
      </c>
      <c r="BQ74" s="25">
        <f>IF($C74=DATEDIF($AF$7,$AF$9,"Y")+24,"24","")</f>
      </c>
      <c r="BR74" s="25">
        <f>IF($C74=DATEDIF($AF$7,$AF$9,"Y")+25,"25","")</f>
      </c>
      <c r="BS74" s="25">
        <f>IF($C74=DATEDIF($AF$7,$AF$9,"Y")+26,"26","")</f>
      </c>
      <c r="BT74" s="25">
        <f>IF($C74=DATEDIF($AF$7,$AF$9,"Y")+27,"27","")</f>
      </c>
      <c r="BU74" s="27">
        <f>IF($C74=DATEDIF($AF$7,$AF$9,"Y")+28,"28","")</f>
      </c>
      <c r="BV74" s="25">
        <f t="shared" si="169"/>
      </c>
      <c r="BW74" s="25">
        <f t="shared" si="170"/>
      </c>
      <c r="BX74" s="25">
        <f t="shared" si="171"/>
      </c>
      <c r="BY74" s="25">
        <f t="shared" si="172"/>
      </c>
      <c r="BZ74" s="25">
        <f t="shared" si="173"/>
      </c>
      <c r="CA74" s="25">
        <f t="shared" si="174"/>
      </c>
      <c r="CB74" s="25">
        <f t="shared" si="175"/>
      </c>
      <c r="CC74" s="25">
        <f t="shared" si="176"/>
      </c>
      <c r="CD74" s="25">
        <f t="shared" si="177"/>
      </c>
      <c r="CE74" s="25">
        <f t="shared" si="178"/>
      </c>
      <c r="CF74" s="25">
        <f t="shared" si="179"/>
      </c>
      <c r="CG74" s="25">
        <f t="shared" si="180"/>
      </c>
      <c r="CH74" s="25">
        <f t="shared" si="181"/>
      </c>
      <c r="CI74" s="25">
        <f t="shared" si="182"/>
      </c>
      <c r="CJ74" s="25">
        <f t="shared" si="183"/>
      </c>
      <c r="CK74" s="25">
        <f t="shared" si="184"/>
      </c>
      <c r="CL74" s="25">
        <f t="shared" si="185"/>
      </c>
      <c r="CM74" s="25">
        <f t="shared" si="186"/>
      </c>
      <c r="CN74" s="25">
        <f t="shared" si="187"/>
      </c>
      <c r="CO74" s="25">
        <f t="shared" si="188"/>
      </c>
      <c r="CP74" s="25">
        <f t="shared" si="189"/>
      </c>
      <c r="CQ74" s="25">
        <f t="shared" si="310"/>
      </c>
      <c r="CR74" s="25">
        <f t="shared" si="311"/>
      </c>
      <c r="CS74" s="25">
        <f t="shared" si="312"/>
      </c>
      <c r="CT74" s="25">
        <f t="shared" si="313"/>
      </c>
      <c r="CU74" s="25">
        <f t="shared" si="314"/>
      </c>
      <c r="CV74" s="25">
        <f t="shared" si="315"/>
      </c>
      <c r="CW74" s="25">
        <f t="shared" si="316"/>
      </c>
      <c r="CX74" s="25">
        <f t="shared" si="317"/>
      </c>
      <c r="CY74" s="25">
        <f t="shared" si="318"/>
      </c>
      <c r="CZ74" s="25">
        <f t="shared" si="319"/>
      </c>
      <c r="DA74" s="25">
        <f t="shared" si="320"/>
      </c>
      <c r="DB74" s="25">
        <f t="shared" si="321"/>
      </c>
      <c r="DC74" s="25" t="str">
        <f t="shared" si="322"/>
        <v>62</v>
      </c>
      <c r="DD74" s="25">
        <f t="shared" si="323"/>
      </c>
      <c r="DE74" s="25">
        <f t="shared" si="324"/>
      </c>
      <c r="DF74" s="25">
        <f t="shared" si="325"/>
      </c>
      <c r="DG74" s="25">
        <f t="shared" si="326"/>
      </c>
      <c r="DH74" s="25">
        <f t="shared" si="327"/>
      </c>
      <c r="DI74" s="25">
        <f t="shared" si="328"/>
      </c>
      <c r="DJ74" s="25">
        <f t="shared" si="329"/>
      </c>
      <c r="DK74" s="25">
        <f t="shared" si="330"/>
      </c>
      <c r="DL74">
        <f t="shared" si="165"/>
      </c>
      <c r="DM74">
        <f t="shared" si="166"/>
      </c>
      <c r="DN74" t="str">
        <f t="shared" si="167"/>
        <v>62</v>
      </c>
      <c r="DO74" t="str">
        <f t="shared" si="168"/>
        <v>62</v>
      </c>
      <c r="DP74" s="25">
        <f t="shared" si="206"/>
      </c>
      <c r="DQ74" s="25">
        <f t="shared" si="207"/>
      </c>
      <c r="DR74" s="25">
        <f t="shared" si="208"/>
      </c>
      <c r="DS74" s="25">
        <f t="shared" si="209"/>
      </c>
      <c r="DT74" s="25">
        <f t="shared" si="210"/>
      </c>
      <c r="DU74" s="25">
        <f t="shared" si="211"/>
      </c>
      <c r="DV74" s="25">
        <f t="shared" si="212"/>
      </c>
      <c r="DW74" s="25">
        <f t="shared" si="213"/>
      </c>
      <c r="DX74" s="25">
        <f t="shared" si="214"/>
      </c>
      <c r="DY74" s="25">
        <f t="shared" si="215"/>
      </c>
      <c r="DZ74" s="25">
        <f t="shared" si="216"/>
      </c>
      <c r="EA74" s="25">
        <f t="shared" si="217"/>
      </c>
      <c r="EB74" s="25">
        <f t="shared" si="218"/>
      </c>
      <c r="EC74" s="25">
        <f t="shared" si="219"/>
      </c>
      <c r="ED74" s="25">
        <f t="shared" si="220"/>
      </c>
      <c r="EE74" s="25">
        <f t="shared" si="221"/>
      </c>
      <c r="EF74" s="25">
        <f t="shared" si="222"/>
      </c>
      <c r="EG74" s="25">
        <f t="shared" si="223"/>
      </c>
      <c r="EH74" s="25">
        <f t="shared" si="224"/>
      </c>
      <c r="EI74" s="25">
        <f t="shared" si="225"/>
      </c>
      <c r="EJ74" s="25">
        <f t="shared" si="226"/>
      </c>
      <c r="EK74" s="25">
        <f t="shared" si="227"/>
      </c>
      <c r="EL74" s="25">
        <f t="shared" si="228"/>
      </c>
      <c r="EM74" s="25">
        <f t="shared" si="229"/>
      </c>
      <c r="EN74" s="25">
        <f t="shared" si="230"/>
      </c>
      <c r="EO74" s="25">
        <f t="shared" si="231"/>
      </c>
      <c r="EP74" s="25">
        <f t="shared" si="232"/>
      </c>
      <c r="EQ74" s="25">
        <f t="shared" si="233"/>
      </c>
      <c r="ER74" s="25">
        <f t="shared" si="234"/>
      </c>
      <c r="ES74" s="25">
        <f t="shared" si="235"/>
      </c>
      <c r="ET74" s="25">
        <f t="shared" si="236"/>
      </c>
      <c r="EU74" s="25">
        <f t="shared" si="237"/>
      </c>
      <c r="EV74" s="25">
        <f t="shared" si="238"/>
      </c>
      <c r="EW74" s="25">
        <f t="shared" si="239"/>
      </c>
      <c r="EX74" s="25">
        <f t="shared" si="240"/>
      </c>
      <c r="EY74" s="25">
        <f t="shared" si="241"/>
      </c>
      <c r="EZ74" s="25">
        <f t="shared" si="242"/>
      </c>
      <c r="FA74" s="25">
        <f t="shared" si="243"/>
      </c>
      <c r="FB74" s="25">
        <f t="shared" si="244"/>
      </c>
      <c r="FC74" s="25">
        <f t="shared" si="245"/>
      </c>
      <c r="FD74" s="25">
        <f t="shared" si="246"/>
      </c>
      <c r="FE74" s="25">
        <f t="shared" si="247"/>
      </c>
      <c r="FF74" s="25">
        <f t="shared" si="248"/>
      </c>
      <c r="FG74" s="25">
        <f t="shared" si="249"/>
      </c>
      <c r="FH74" s="25">
        <f t="shared" si="250"/>
      </c>
      <c r="FI74" s="25">
        <f t="shared" si="251"/>
      </c>
      <c r="FJ74" s="25">
        <f t="shared" si="252"/>
      </c>
      <c r="FK74" s="25">
        <f t="shared" si="253"/>
      </c>
      <c r="FL74" s="25">
        <f t="shared" si="254"/>
      </c>
      <c r="FM74" s="25">
        <f t="shared" si="255"/>
      </c>
      <c r="FN74" s="25">
        <f t="shared" si="256"/>
      </c>
      <c r="FO74" s="25">
        <f t="shared" si="257"/>
      </c>
      <c r="FP74" s="25">
        <f t="shared" si="258"/>
      </c>
      <c r="FQ74" s="25">
        <f t="shared" si="259"/>
      </c>
      <c r="FR74" s="25">
        <f t="shared" si="260"/>
      </c>
      <c r="FS74" s="25">
        <f t="shared" si="261"/>
      </c>
      <c r="FT74" s="25">
        <f t="shared" si="262"/>
      </c>
      <c r="FU74" s="25">
        <f t="shared" si="263"/>
      </c>
      <c r="FV74" s="25">
        <f t="shared" si="264"/>
      </c>
      <c r="FW74" s="25">
        <f t="shared" si="265"/>
      </c>
      <c r="FX74" s="25">
        <f t="shared" si="266"/>
      </c>
      <c r="FY74" s="25">
        <f t="shared" si="267"/>
      </c>
      <c r="FZ74" s="25">
        <f t="shared" si="268"/>
      </c>
      <c r="GA74" s="25">
        <f t="shared" si="269"/>
      </c>
      <c r="GB74" s="25">
        <f t="shared" si="270"/>
      </c>
      <c r="GC74" s="25">
        <f t="shared" si="271"/>
      </c>
      <c r="GD74" s="25">
        <f t="shared" si="272"/>
      </c>
      <c r="GE74" s="25">
        <f t="shared" si="273"/>
      </c>
      <c r="GF74" s="25">
        <f t="shared" si="274"/>
      </c>
      <c r="GG74" s="25">
        <f t="shared" si="275"/>
      </c>
      <c r="GH74" s="25">
        <f t="shared" si="276"/>
      </c>
      <c r="GI74" s="25">
        <f t="shared" si="277"/>
      </c>
      <c r="GJ74" s="25">
        <f t="shared" si="278"/>
      </c>
      <c r="GK74" s="25">
        <f t="shared" si="279"/>
      </c>
      <c r="GL74" s="25">
        <f t="shared" si="280"/>
      </c>
      <c r="GM74" s="25">
        <f t="shared" si="281"/>
      </c>
      <c r="GN74" s="25">
        <f t="shared" si="282"/>
      </c>
      <c r="GO74" s="25">
        <f t="shared" si="283"/>
      </c>
      <c r="GP74" s="25">
        <f t="shared" si="284"/>
      </c>
      <c r="GQ74" s="25">
        <f t="shared" si="285"/>
      </c>
      <c r="GR74" s="25">
        <f t="shared" si="286"/>
      </c>
      <c r="GS74" s="25">
        <f t="shared" si="287"/>
      </c>
      <c r="GT74" s="25">
        <f t="shared" si="288"/>
        <v>62</v>
      </c>
      <c r="GU74" s="25">
        <f t="shared" si="289"/>
      </c>
      <c r="GV74" s="25">
        <f t="shared" si="290"/>
      </c>
      <c r="GW74" s="25">
        <f t="shared" si="291"/>
      </c>
      <c r="GX74" s="25">
        <f t="shared" si="292"/>
      </c>
      <c r="GY74" s="25">
        <f t="shared" si="293"/>
      </c>
      <c r="GZ74" s="25">
        <f t="shared" si="294"/>
      </c>
      <c r="HA74" s="25">
        <f t="shared" si="295"/>
      </c>
      <c r="HB74" s="25">
        <f t="shared" si="296"/>
      </c>
      <c r="HD74">
        <f t="shared" si="297"/>
      </c>
      <c r="HE74">
        <f t="shared" si="298"/>
      </c>
      <c r="HF74" t="str">
        <f t="shared" si="299"/>
        <v>62</v>
      </c>
      <c r="HG74" t="str">
        <f t="shared" si="190"/>
        <v>62</v>
      </c>
    </row>
    <row r="75" spans="1:215" ht="27" customHeight="1">
      <c r="A75" s="99">
        <f t="shared" si="300"/>
        <v>32509</v>
      </c>
      <c r="B75" s="100">
        <f t="shared" si="300"/>
        <v>32509</v>
      </c>
      <c r="C75" s="101">
        <v>63</v>
      </c>
      <c r="D75" s="102" t="str">
        <f t="shared" si="163"/>
        <v>63</v>
      </c>
      <c r="E75" s="157"/>
      <c r="F75" s="158"/>
      <c r="G75" s="159"/>
      <c r="H75" s="128"/>
      <c r="I75" s="157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60"/>
      <c r="AE75" s="117">
        <f t="shared" si="164"/>
      </c>
      <c r="AF75" s="29"/>
      <c r="AG75" s="9">
        <f t="shared" si="195"/>
      </c>
      <c r="AH75" s="9">
        <f t="shared" si="196"/>
      </c>
      <c r="AI75" s="9">
        <f t="shared" si="197"/>
      </c>
      <c r="AJ75" s="9">
        <f t="shared" si="198"/>
      </c>
      <c r="AK75" s="9">
        <f t="shared" si="199"/>
      </c>
      <c r="AL75" s="9">
        <f t="shared" si="200"/>
      </c>
      <c r="AM75" s="9">
        <f t="shared" si="201"/>
      </c>
      <c r="AN75" s="9">
        <f t="shared" si="202"/>
      </c>
      <c r="AO75" s="10">
        <f t="shared" si="203"/>
      </c>
      <c r="AP75" s="10">
        <f t="shared" si="204"/>
      </c>
      <c r="AQ75" s="10">
        <f t="shared" si="205"/>
      </c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>
        <f t="shared" si="192"/>
      </c>
      <c r="BJ75" s="25">
        <f t="shared" si="193"/>
      </c>
      <c r="BK75" s="25">
        <f t="shared" si="194"/>
      </c>
      <c r="BL75" s="25">
        <f t="shared" si="331"/>
      </c>
      <c r="BM75" s="25">
        <f t="shared" si="301"/>
      </c>
      <c r="BN75" s="25">
        <f t="shared" si="302"/>
      </c>
      <c r="BO75" s="25">
        <f t="shared" si="303"/>
      </c>
      <c r="BP75" s="25">
        <f t="shared" si="304"/>
      </c>
      <c r="BQ75" s="25">
        <f t="shared" si="305"/>
      </c>
      <c r="BR75" s="25">
        <f t="shared" si="306"/>
      </c>
      <c r="BS75" s="25">
        <f t="shared" si="307"/>
      </c>
      <c r="BT75" s="25">
        <f t="shared" si="308"/>
      </c>
      <c r="BU75" s="27">
        <f t="shared" si="309"/>
      </c>
      <c r="BV75" s="25">
        <f t="shared" si="169"/>
      </c>
      <c r="BW75" s="25">
        <f t="shared" si="170"/>
      </c>
      <c r="BX75" s="25">
        <f t="shared" si="171"/>
      </c>
      <c r="BY75" s="25">
        <f t="shared" si="172"/>
      </c>
      <c r="BZ75" s="25">
        <f t="shared" si="173"/>
      </c>
      <c r="CA75" s="25">
        <f t="shared" si="174"/>
      </c>
      <c r="CB75" s="25">
        <f t="shared" si="175"/>
      </c>
      <c r="CC75" s="25">
        <f t="shared" si="176"/>
      </c>
      <c r="CD75" s="25">
        <f t="shared" si="177"/>
      </c>
      <c r="CE75" s="25">
        <f t="shared" si="178"/>
      </c>
      <c r="CF75" s="25">
        <f t="shared" si="179"/>
      </c>
      <c r="CG75" s="25">
        <f t="shared" si="180"/>
      </c>
      <c r="CH75" s="25">
        <f t="shared" si="181"/>
      </c>
      <c r="CI75" s="25">
        <f t="shared" si="182"/>
      </c>
      <c r="CJ75" s="25">
        <f t="shared" si="183"/>
      </c>
      <c r="CK75" s="25">
        <f t="shared" si="184"/>
      </c>
      <c r="CL75" s="25">
        <f t="shared" si="185"/>
      </c>
      <c r="CM75" s="25">
        <f t="shared" si="186"/>
      </c>
      <c r="CN75" s="25">
        <f t="shared" si="187"/>
      </c>
      <c r="CO75" s="25">
        <f t="shared" si="188"/>
      </c>
      <c r="CP75" s="25">
        <f t="shared" si="189"/>
      </c>
      <c r="CQ75" s="25">
        <f t="shared" si="310"/>
      </c>
      <c r="CR75" s="25">
        <f t="shared" si="311"/>
      </c>
      <c r="CS75" s="25">
        <f t="shared" si="312"/>
      </c>
      <c r="CT75" s="25">
        <f t="shared" si="313"/>
      </c>
      <c r="CU75" s="25">
        <f t="shared" si="314"/>
      </c>
      <c r="CV75" s="25">
        <f t="shared" si="315"/>
      </c>
      <c r="CW75" s="25">
        <f t="shared" si="316"/>
      </c>
      <c r="CX75" s="25">
        <f t="shared" si="317"/>
      </c>
      <c r="CY75" s="25">
        <f t="shared" si="318"/>
      </c>
      <c r="CZ75" s="25">
        <f t="shared" si="319"/>
      </c>
      <c r="DA75" s="25">
        <f t="shared" si="320"/>
      </c>
      <c r="DB75" s="25">
        <f t="shared" si="321"/>
      </c>
      <c r="DC75" s="25">
        <f t="shared" si="322"/>
      </c>
      <c r="DD75" s="25" t="str">
        <f t="shared" si="323"/>
        <v>63</v>
      </c>
      <c r="DE75" s="25">
        <f t="shared" si="324"/>
      </c>
      <c r="DF75" s="25">
        <f t="shared" si="325"/>
      </c>
      <c r="DG75" s="25">
        <f t="shared" si="326"/>
      </c>
      <c r="DH75" s="25">
        <f t="shared" si="327"/>
      </c>
      <c r="DI75" s="25">
        <f t="shared" si="328"/>
      </c>
      <c r="DJ75" s="25">
        <f t="shared" si="329"/>
      </c>
      <c r="DK75" s="25">
        <f t="shared" si="330"/>
      </c>
      <c r="DL75">
        <f t="shared" si="165"/>
      </c>
      <c r="DM75">
        <f t="shared" si="166"/>
      </c>
      <c r="DN75" t="str">
        <f t="shared" si="167"/>
        <v>63</v>
      </c>
      <c r="DO75" t="str">
        <f t="shared" si="168"/>
        <v>63</v>
      </c>
      <c r="DP75" s="25">
        <f t="shared" si="206"/>
      </c>
      <c r="DQ75" s="25">
        <f t="shared" si="207"/>
      </c>
      <c r="DR75" s="25">
        <f t="shared" si="208"/>
      </c>
      <c r="DS75" s="25">
        <f t="shared" si="209"/>
      </c>
      <c r="DT75" s="25">
        <f t="shared" si="210"/>
      </c>
      <c r="DU75" s="25">
        <f t="shared" si="211"/>
      </c>
      <c r="DV75" s="25">
        <f t="shared" si="212"/>
      </c>
      <c r="DW75" s="25">
        <f t="shared" si="213"/>
      </c>
      <c r="DX75" s="25">
        <f t="shared" si="214"/>
      </c>
      <c r="DY75" s="25">
        <f t="shared" si="215"/>
      </c>
      <c r="DZ75" s="25">
        <f t="shared" si="216"/>
      </c>
      <c r="EA75" s="25">
        <f t="shared" si="217"/>
      </c>
      <c r="EB75" s="25">
        <f t="shared" si="218"/>
      </c>
      <c r="EC75" s="25">
        <f t="shared" si="219"/>
      </c>
      <c r="ED75" s="25">
        <f t="shared" si="220"/>
      </c>
      <c r="EE75" s="25">
        <f t="shared" si="221"/>
      </c>
      <c r="EF75" s="25">
        <f t="shared" si="222"/>
      </c>
      <c r="EG75" s="25">
        <f t="shared" si="223"/>
      </c>
      <c r="EH75" s="25">
        <f t="shared" si="224"/>
      </c>
      <c r="EI75" s="25">
        <f t="shared" si="225"/>
      </c>
      <c r="EJ75" s="25">
        <f t="shared" si="226"/>
      </c>
      <c r="EK75" s="25">
        <f t="shared" si="227"/>
      </c>
      <c r="EL75" s="25">
        <f t="shared" si="228"/>
      </c>
      <c r="EM75" s="25">
        <f t="shared" si="229"/>
      </c>
      <c r="EN75" s="25">
        <f t="shared" si="230"/>
      </c>
      <c r="EO75" s="25">
        <f t="shared" si="231"/>
      </c>
      <c r="EP75" s="25">
        <f t="shared" si="232"/>
      </c>
      <c r="EQ75" s="25">
        <f t="shared" si="233"/>
      </c>
      <c r="ER75" s="25">
        <f t="shared" si="234"/>
      </c>
      <c r="ES75" s="25">
        <f t="shared" si="235"/>
      </c>
      <c r="ET75" s="25">
        <f t="shared" si="236"/>
      </c>
      <c r="EU75" s="25">
        <f t="shared" si="237"/>
      </c>
      <c r="EV75" s="25">
        <f t="shared" si="238"/>
      </c>
      <c r="EW75" s="25">
        <f t="shared" si="239"/>
      </c>
      <c r="EX75" s="25">
        <f t="shared" si="240"/>
      </c>
      <c r="EY75" s="25">
        <f t="shared" si="241"/>
      </c>
      <c r="EZ75" s="25">
        <f t="shared" si="242"/>
      </c>
      <c r="FA75" s="25">
        <f t="shared" si="243"/>
      </c>
      <c r="FB75" s="25">
        <f t="shared" si="244"/>
      </c>
      <c r="FC75" s="25">
        <f t="shared" si="245"/>
      </c>
      <c r="FD75" s="25">
        <f t="shared" si="246"/>
      </c>
      <c r="FE75" s="25">
        <f t="shared" si="247"/>
      </c>
      <c r="FF75" s="25">
        <f t="shared" si="248"/>
      </c>
      <c r="FG75" s="25">
        <f t="shared" si="249"/>
      </c>
      <c r="FH75" s="25">
        <f t="shared" si="250"/>
      </c>
      <c r="FI75" s="25">
        <f t="shared" si="251"/>
      </c>
      <c r="FJ75" s="25">
        <f t="shared" si="252"/>
      </c>
      <c r="FK75" s="25">
        <f t="shared" si="253"/>
      </c>
      <c r="FL75" s="25">
        <f t="shared" si="254"/>
      </c>
      <c r="FM75" s="25">
        <f t="shared" si="255"/>
      </c>
      <c r="FN75" s="25">
        <f t="shared" si="256"/>
      </c>
      <c r="FO75" s="25">
        <f t="shared" si="257"/>
      </c>
      <c r="FP75" s="25">
        <f t="shared" si="258"/>
      </c>
      <c r="FQ75" s="25">
        <f t="shared" si="259"/>
      </c>
      <c r="FR75" s="25">
        <f t="shared" si="260"/>
      </c>
      <c r="FS75" s="25">
        <f t="shared" si="261"/>
      </c>
      <c r="FT75" s="25">
        <f t="shared" si="262"/>
      </c>
      <c r="FU75" s="25">
        <f t="shared" si="263"/>
      </c>
      <c r="FV75" s="25">
        <f t="shared" si="264"/>
      </c>
      <c r="FW75" s="25">
        <f t="shared" si="265"/>
      </c>
      <c r="FX75" s="25">
        <f t="shared" si="266"/>
      </c>
      <c r="FY75" s="25">
        <f t="shared" si="267"/>
      </c>
      <c r="FZ75" s="25">
        <f t="shared" si="268"/>
      </c>
      <c r="GA75" s="25">
        <f t="shared" si="269"/>
      </c>
      <c r="GB75" s="25">
        <f t="shared" si="270"/>
      </c>
      <c r="GC75" s="25">
        <f t="shared" si="271"/>
      </c>
      <c r="GD75" s="25">
        <f t="shared" si="272"/>
      </c>
      <c r="GE75" s="25">
        <f t="shared" si="273"/>
      </c>
      <c r="GF75" s="25">
        <f t="shared" si="274"/>
      </c>
      <c r="GG75" s="25">
        <f t="shared" si="275"/>
      </c>
      <c r="GH75" s="25">
        <f t="shared" si="276"/>
      </c>
      <c r="GI75" s="25">
        <f t="shared" si="277"/>
      </c>
      <c r="GJ75" s="25">
        <f t="shared" si="278"/>
      </c>
      <c r="GK75" s="25">
        <f t="shared" si="279"/>
      </c>
      <c r="GL75" s="25">
        <f t="shared" si="280"/>
      </c>
      <c r="GM75" s="25">
        <f t="shared" si="281"/>
      </c>
      <c r="GN75" s="25">
        <f t="shared" si="282"/>
      </c>
      <c r="GO75" s="25">
        <f t="shared" si="283"/>
      </c>
      <c r="GP75" s="25">
        <f t="shared" si="284"/>
      </c>
      <c r="GQ75" s="25">
        <f t="shared" si="285"/>
      </c>
      <c r="GR75" s="25">
        <f t="shared" si="286"/>
      </c>
      <c r="GS75" s="25">
        <f t="shared" si="287"/>
      </c>
      <c r="GT75" s="25">
        <f t="shared" si="288"/>
      </c>
      <c r="GU75" s="25">
        <f t="shared" si="289"/>
        <v>63</v>
      </c>
      <c r="GV75" s="25">
        <f t="shared" si="290"/>
      </c>
      <c r="GW75" s="25">
        <f t="shared" si="291"/>
      </c>
      <c r="GX75" s="25">
        <f t="shared" si="292"/>
      </c>
      <c r="GY75" s="25">
        <f t="shared" si="293"/>
      </c>
      <c r="GZ75" s="25">
        <f t="shared" si="294"/>
      </c>
      <c r="HA75" s="25">
        <f t="shared" si="295"/>
      </c>
      <c r="HB75" s="25">
        <f t="shared" si="296"/>
      </c>
      <c r="HD75">
        <f t="shared" si="297"/>
      </c>
      <c r="HE75">
        <f t="shared" si="298"/>
      </c>
      <c r="HF75" t="str">
        <f t="shared" si="299"/>
        <v>63</v>
      </c>
      <c r="HG75" t="str">
        <f aca="true" t="shared" si="332" ref="HG75:HG82">CONCATENATE(HC75,HD75,HE75,HF75)</f>
        <v>63</v>
      </c>
    </row>
    <row r="76" spans="1:215" ht="27" customHeight="1">
      <c r="A76" s="103">
        <f t="shared" si="300"/>
        <v>32874</v>
      </c>
      <c r="B76" s="104">
        <f t="shared" si="300"/>
        <v>32874</v>
      </c>
      <c r="C76" s="105">
        <v>64</v>
      </c>
      <c r="D76" s="106" t="str">
        <f aca="true" t="shared" si="333" ref="D76:D82">IF($AF$9&gt;=$AF$7,DO76,HG76)</f>
        <v>64</v>
      </c>
      <c r="E76" s="153"/>
      <c r="F76" s="154"/>
      <c r="G76" s="155"/>
      <c r="H76" s="129"/>
      <c r="I76" s="153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6"/>
      <c r="AE76" s="118">
        <f aca="true" t="shared" si="334" ref="AE76:AE82">CONCATENATE(AG76,AH76,AI76,AJ76,AK76,AL76,AM76,AN76,AO76,AP76,AQ76)</f>
      </c>
      <c r="AF76" s="29">
        <v>1</v>
      </c>
      <c r="AG76" s="9">
        <f t="shared" si="195"/>
      </c>
      <c r="AH76" s="9">
        <f t="shared" si="196"/>
      </c>
      <c r="AI76" s="9">
        <f t="shared" si="197"/>
      </c>
      <c r="AJ76" s="9">
        <f t="shared" si="198"/>
      </c>
      <c r="AK76" s="9">
        <f t="shared" si="199"/>
      </c>
      <c r="AL76" s="9">
        <f t="shared" si="200"/>
      </c>
      <c r="AM76" s="9">
        <f t="shared" si="201"/>
      </c>
      <c r="AN76" s="9">
        <f t="shared" si="202"/>
      </c>
      <c r="AO76" s="10">
        <f t="shared" si="203"/>
      </c>
      <c r="AP76" s="10">
        <f t="shared" si="204"/>
      </c>
      <c r="AQ76" s="10">
        <f t="shared" si="205"/>
      </c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>
        <f t="shared" si="192"/>
      </c>
      <c r="BJ76" s="25">
        <f t="shared" si="193"/>
      </c>
      <c r="BK76" s="25">
        <f t="shared" si="194"/>
      </c>
      <c r="BL76" s="25">
        <f t="shared" si="331"/>
      </c>
      <c r="BM76" s="25">
        <f t="shared" si="301"/>
      </c>
      <c r="BN76" s="25">
        <f t="shared" si="302"/>
      </c>
      <c r="BO76" s="25">
        <f t="shared" si="303"/>
      </c>
      <c r="BP76" s="25">
        <f t="shared" si="304"/>
      </c>
      <c r="BQ76" s="25">
        <f t="shared" si="305"/>
      </c>
      <c r="BR76" s="25">
        <f t="shared" si="306"/>
      </c>
      <c r="BS76" s="25">
        <f t="shared" si="307"/>
      </c>
      <c r="BT76" s="25">
        <f t="shared" si="308"/>
      </c>
      <c r="BU76" s="27">
        <f t="shared" si="309"/>
      </c>
      <c r="BV76" s="25">
        <f t="shared" si="169"/>
      </c>
      <c r="BW76" s="25">
        <f t="shared" si="170"/>
      </c>
      <c r="BX76" s="25">
        <f t="shared" si="171"/>
      </c>
      <c r="BY76" s="25">
        <f t="shared" si="172"/>
      </c>
      <c r="BZ76" s="25">
        <f t="shared" si="173"/>
      </c>
      <c r="CA76" s="25">
        <f t="shared" si="174"/>
      </c>
      <c r="CB76" s="25">
        <f t="shared" si="175"/>
      </c>
      <c r="CC76" s="25">
        <f t="shared" si="176"/>
      </c>
      <c r="CD76" s="25">
        <f t="shared" si="177"/>
      </c>
      <c r="CE76" s="25">
        <f t="shared" si="178"/>
      </c>
      <c r="CF76" s="25">
        <f t="shared" si="179"/>
      </c>
      <c r="CG76" s="25">
        <f t="shared" si="180"/>
      </c>
      <c r="CH76" s="25">
        <f t="shared" si="181"/>
      </c>
      <c r="CI76" s="25">
        <f t="shared" si="182"/>
      </c>
      <c r="CJ76" s="25">
        <f t="shared" si="183"/>
      </c>
      <c r="CK76" s="25">
        <f t="shared" si="184"/>
      </c>
      <c r="CL76" s="25">
        <f t="shared" si="185"/>
      </c>
      <c r="CM76" s="25">
        <f t="shared" si="186"/>
      </c>
      <c r="CN76" s="25">
        <f t="shared" si="187"/>
      </c>
      <c r="CO76" s="25">
        <f t="shared" si="188"/>
      </c>
      <c r="CP76" s="25">
        <f t="shared" si="189"/>
      </c>
      <c r="CQ76" s="25">
        <f t="shared" si="310"/>
      </c>
      <c r="CR76" s="25">
        <f t="shared" si="311"/>
      </c>
      <c r="CS76" s="25">
        <f t="shared" si="312"/>
      </c>
      <c r="CT76" s="25">
        <f t="shared" si="313"/>
      </c>
      <c r="CU76" s="25">
        <f t="shared" si="314"/>
      </c>
      <c r="CV76" s="25">
        <f t="shared" si="315"/>
      </c>
      <c r="CW76" s="25">
        <f t="shared" si="316"/>
      </c>
      <c r="CX76" s="25">
        <f t="shared" si="317"/>
      </c>
      <c r="CY76" s="25">
        <f t="shared" si="318"/>
      </c>
      <c r="CZ76" s="25">
        <f t="shared" si="319"/>
      </c>
      <c r="DA76" s="25">
        <f t="shared" si="320"/>
      </c>
      <c r="DB76" s="25">
        <f t="shared" si="321"/>
      </c>
      <c r="DC76" s="25">
        <f t="shared" si="322"/>
      </c>
      <c r="DD76" s="25">
        <f t="shared" si="323"/>
      </c>
      <c r="DE76" s="25" t="str">
        <f t="shared" si="324"/>
        <v>64</v>
      </c>
      <c r="DF76" s="25">
        <f t="shared" si="325"/>
      </c>
      <c r="DG76" s="25">
        <f t="shared" si="326"/>
      </c>
      <c r="DH76" s="25">
        <f t="shared" si="327"/>
      </c>
      <c r="DI76" s="25">
        <f t="shared" si="328"/>
      </c>
      <c r="DJ76" s="25">
        <f t="shared" si="329"/>
      </c>
      <c r="DK76" s="25">
        <f t="shared" si="330"/>
      </c>
      <c r="DL76">
        <f aca="true" t="shared" si="335" ref="DL76:DL82">CONCATENATE(AS76,AT76,AU76,AV76,AW76,AX76,AY76,AZ76,BA76,BB76,BC76,BD76,BE76,BF76,BG76,BH76,BI76,BJ76,BK76,BL76,BM76,BN76,BO76,BP76,BQ76,BR76)</f>
      </c>
      <c r="DM76">
        <f aca="true" t="shared" si="336" ref="DM76:DM82">CONCATENATE(BS76,BT76,BU76,BV76,BW76,BX76,BY76,BZ76,CA76,CB76,CC76,CD76,CE76,CF76,CG76,CH76,CI76,CJ76,CK76,CL76,CM76,CN76,CO76,CP76,CQ76)</f>
      </c>
      <c r="DN76" t="str">
        <f aca="true" t="shared" si="337" ref="DN76:DN82">CONCATENATE(CR76,CS76,CT76,CU76,CV76,CW76,CX76,CY76,CZ76,DA76,DB76,DC76,DD76,DE76,DF76,DG76,DH76,DI76,DJ76,DK76)</f>
        <v>64</v>
      </c>
      <c r="DO76" t="str">
        <f aca="true" t="shared" si="338" ref="DO76:DO82">CONCATENATE(DL76,DM76,DN76)</f>
        <v>64</v>
      </c>
      <c r="DP76" s="25">
        <f t="shared" si="206"/>
      </c>
      <c r="DQ76" s="25">
        <f t="shared" si="207"/>
      </c>
      <c r="DR76" s="25">
        <f t="shared" si="208"/>
      </c>
      <c r="DS76" s="25">
        <f t="shared" si="209"/>
      </c>
      <c r="DT76" s="25">
        <f t="shared" si="210"/>
      </c>
      <c r="DU76" s="25">
        <f t="shared" si="211"/>
      </c>
      <c r="DV76" s="25">
        <f t="shared" si="212"/>
      </c>
      <c r="DW76" s="25">
        <f t="shared" si="213"/>
      </c>
      <c r="DX76" s="25">
        <f t="shared" si="214"/>
      </c>
      <c r="DY76" s="25">
        <f t="shared" si="215"/>
      </c>
      <c r="DZ76" s="25">
        <f t="shared" si="216"/>
      </c>
      <c r="EA76" s="25">
        <f t="shared" si="217"/>
      </c>
      <c r="EB76" s="25">
        <f t="shared" si="218"/>
      </c>
      <c r="EC76" s="25">
        <f t="shared" si="219"/>
      </c>
      <c r="ED76" s="25">
        <f t="shared" si="220"/>
      </c>
      <c r="EE76" s="25">
        <f t="shared" si="221"/>
      </c>
      <c r="EF76" s="25">
        <f t="shared" si="222"/>
      </c>
      <c r="EG76" s="25">
        <f t="shared" si="223"/>
      </c>
      <c r="EH76" s="25">
        <f t="shared" si="224"/>
      </c>
      <c r="EI76" s="25">
        <f t="shared" si="225"/>
      </c>
      <c r="EJ76" s="25">
        <f t="shared" si="226"/>
      </c>
      <c r="EK76" s="25">
        <f t="shared" si="227"/>
      </c>
      <c r="EL76" s="25">
        <f t="shared" si="228"/>
      </c>
      <c r="EM76" s="25">
        <f t="shared" si="229"/>
      </c>
      <c r="EN76" s="25">
        <f t="shared" si="230"/>
      </c>
      <c r="EO76" s="25">
        <f t="shared" si="231"/>
      </c>
      <c r="EP76" s="25">
        <f t="shared" si="232"/>
      </c>
      <c r="EQ76" s="25">
        <f t="shared" si="233"/>
      </c>
      <c r="ER76" s="25">
        <f t="shared" si="234"/>
      </c>
      <c r="ES76" s="25">
        <f t="shared" si="235"/>
      </c>
      <c r="ET76" s="25">
        <f t="shared" si="236"/>
      </c>
      <c r="EU76" s="25">
        <f t="shared" si="237"/>
      </c>
      <c r="EV76" s="25">
        <f t="shared" si="238"/>
      </c>
      <c r="EW76" s="25">
        <f t="shared" si="239"/>
      </c>
      <c r="EX76" s="25">
        <f t="shared" si="240"/>
      </c>
      <c r="EY76" s="25">
        <f t="shared" si="241"/>
      </c>
      <c r="EZ76" s="25">
        <f t="shared" si="242"/>
      </c>
      <c r="FA76" s="25">
        <f t="shared" si="243"/>
      </c>
      <c r="FB76" s="25">
        <f t="shared" si="244"/>
      </c>
      <c r="FC76" s="25">
        <f t="shared" si="245"/>
      </c>
      <c r="FD76" s="25">
        <f t="shared" si="246"/>
      </c>
      <c r="FE76" s="25">
        <f t="shared" si="247"/>
      </c>
      <c r="FF76" s="25">
        <f t="shared" si="248"/>
      </c>
      <c r="FG76" s="25">
        <f t="shared" si="249"/>
      </c>
      <c r="FH76" s="25">
        <f t="shared" si="250"/>
      </c>
      <c r="FI76" s="25">
        <f t="shared" si="251"/>
      </c>
      <c r="FJ76" s="25">
        <f t="shared" si="252"/>
      </c>
      <c r="FK76" s="25">
        <f t="shared" si="253"/>
      </c>
      <c r="FL76" s="25">
        <f t="shared" si="254"/>
      </c>
      <c r="FM76" s="25">
        <f t="shared" si="255"/>
      </c>
      <c r="FN76" s="25">
        <f t="shared" si="256"/>
      </c>
      <c r="FO76" s="25">
        <f t="shared" si="257"/>
      </c>
      <c r="FP76" s="25">
        <f t="shared" si="258"/>
      </c>
      <c r="FQ76" s="25">
        <f t="shared" si="259"/>
      </c>
      <c r="FR76" s="25">
        <f t="shared" si="260"/>
      </c>
      <c r="FS76" s="25">
        <f t="shared" si="261"/>
      </c>
      <c r="FT76" s="25">
        <f t="shared" si="262"/>
      </c>
      <c r="FU76" s="25">
        <f t="shared" si="263"/>
      </c>
      <c r="FV76" s="25">
        <f t="shared" si="264"/>
      </c>
      <c r="FW76" s="25">
        <f t="shared" si="265"/>
      </c>
      <c r="FX76" s="25">
        <f t="shared" si="266"/>
      </c>
      <c r="FY76" s="25">
        <f t="shared" si="267"/>
      </c>
      <c r="FZ76" s="25">
        <f t="shared" si="268"/>
      </c>
      <c r="GA76" s="25">
        <f t="shared" si="269"/>
      </c>
      <c r="GB76" s="25">
        <f t="shared" si="270"/>
      </c>
      <c r="GC76" s="25">
        <f t="shared" si="271"/>
      </c>
      <c r="GD76" s="25">
        <f t="shared" si="272"/>
      </c>
      <c r="GE76" s="25">
        <f t="shared" si="273"/>
      </c>
      <c r="GF76" s="25">
        <f t="shared" si="274"/>
      </c>
      <c r="GG76" s="25">
        <f t="shared" si="275"/>
      </c>
      <c r="GH76" s="25">
        <f t="shared" si="276"/>
      </c>
      <c r="GI76" s="25">
        <f t="shared" si="277"/>
      </c>
      <c r="GJ76" s="25">
        <f t="shared" si="278"/>
      </c>
      <c r="GK76" s="25">
        <f t="shared" si="279"/>
      </c>
      <c r="GL76" s="25">
        <f t="shared" si="280"/>
      </c>
      <c r="GM76" s="25">
        <f t="shared" si="281"/>
      </c>
      <c r="GN76" s="25">
        <f t="shared" si="282"/>
      </c>
      <c r="GO76" s="25">
        <f t="shared" si="283"/>
      </c>
      <c r="GP76" s="25">
        <f t="shared" si="284"/>
      </c>
      <c r="GQ76" s="25">
        <f t="shared" si="285"/>
      </c>
      <c r="GR76" s="25">
        <f t="shared" si="286"/>
      </c>
      <c r="GS76" s="25">
        <f t="shared" si="287"/>
      </c>
      <c r="GT76" s="25">
        <f t="shared" si="288"/>
      </c>
      <c r="GU76" s="25">
        <f t="shared" si="289"/>
      </c>
      <c r="GV76" s="25">
        <f t="shared" si="290"/>
        <v>64</v>
      </c>
      <c r="GW76" s="25">
        <f t="shared" si="291"/>
      </c>
      <c r="GX76" s="25">
        <f t="shared" si="292"/>
      </c>
      <c r="GY76" s="25">
        <f t="shared" si="293"/>
      </c>
      <c r="GZ76" s="25">
        <f t="shared" si="294"/>
      </c>
      <c r="HA76" s="25">
        <f t="shared" si="295"/>
      </c>
      <c r="HB76" s="25">
        <f t="shared" si="296"/>
      </c>
      <c r="HD76">
        <f t="shared" si="297"/>
      </c>
      <c r="HE76">
        <f t="shared" si="298"/>
      </c>
      <c r="HF76" t="str">
        <f t="shared" si="299"/>
        <v>64</v>
      </c>
      <c r="HG76" t="str">
        <f t="shared" si="332"/>
        <v>64</v>
      </c>
    </row>
    <row r="77" spans="1:215" ht="27" customHeight="1" thickBot="1">
      <c r="A77" s="112">
        <f aca="true" t="shared" si="339" ref="A77:B82">DATE(YEAR(A76)+1,MONTH(A76),DAY(A76))</f>
        <v>33239</v>
      </c>
      <c r="B77" s="113">
        <f t="shared" si="339"/>
        <v>33239</v>
      </c>
      <c r="C77" s="114">
        <v>65</v>
      </c>
      <c r="D77" s="115" t="str">
        <f t="shared" si="333"/>
        <v>65</v>
      </c>
      <c r="E77" s="146"/>
      <c r="F77" s="147"/>
      <c r="G77" s="148"/>
      <c r="H77" s="132"/>
      <c r="I77" s="146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9"/>
      <c r="AE77" s="120" t="str">
        <f t="shared" si="334"/>
        <v>&lt;学生の1号への強制加入開始&gt;</v>
      </c>
      <c r="AF77" s="29"/>
      <c r="AG77" s="9">
        <f t="shared" si="195"/>
      </c>
      <c r="AH77" s="9">
        <f t="shared" si="196"/>
      </c>
      <c r="AI77" s="9">
        <f t="shared" si="197"/>
      </c>
      <c r="AJ77" s="9">
        <f t="shared" si="198"/>
      </c>
      <c r="AK77" s="9" t="str">
        <f t="shared" si="199"/>
        <v>&lt;学生の1号への強制加入開始&gt;</v>
      </c>
      <c r="AL77" s="9">
        <f t="shared" si="200"/>
      </c>
      <c r="AM77" s="9">
        <f t="shared" si="201"/>
      </c>
      <c r="AN77" s="9">
        <f t="shared" si="202"/>
      </c>
      <c r="AO77" s="10">
        <f t="shared" si="203"/>
      </c>
      <c r="AP77" s="10">
        <f t="shared" si="204"/>
      </c>
      <c r="AQ77" s="10">
        <f t="shared" si="205"/>
      </c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>
        <f t="shared" si="192"/>
      </c>
      <c r="BJ77" s="25">
        <f t="shared" si="193"/>
      </c>
      <c r="BK77" s="25">
        <f t="shared" si="194"/>
      </c>
      <c r="BL77" s="25">
        <f t="shared" si="331"/>
      </c>
      <c r="BM77" s="25">
        <f t="shared" si="301"/>
      </c>
      <c r="BN77" s="25">
        <f t="shared" si="302"/>
      </c>
      <c r="BO77" s="25">
        <f t="shared" si="303"/>
      </c>
      <c r="BP77" s="25">
        <f t="shared" si="304"/>
      </c>
      <c r="BQ77" s="25">
        <f t="shared" si="305"/>
      </c>
      <c r="BR77" s="25">
        <f t="shared" si="306"/>
      </c>
      <c r="BS77" s="25">
        <f t="shared" si="307"/>
      </c>
      <c r="BT77" s="25">
        <f t="shared" si="308"/>
      </c>
      <c r="BU77" s="27">
        <f t="shared" si="309"/>
      </c>
      <c r="BV77" s="25">
        <f t="shared" si="169"/>
      </c>
      <c r="BW77" s="25">
        <f t="shared" si="170"/>
      </c>
      <c r="BX77" s="25">
        <f t="shared" si="171"/>
      </c>
      <c r="BY77" s="25">
        <f t="shared" si="172"/>
      </c>
      <c r="BZ77" s="25">
        <f t="shared" si="173"/>
      </c>
      <c r="CA77" s="25">
        <f t="shared" si="174"/>
      </c>
      <c r="CB77" s="25">
        <f t="shared" si="175"/>
      </c>
      <c r="CC77" s="25">
        <f t="shared" si="176"/>
      </c>
      <c r="CD77" s="25">
        <f t="shared" si="177"/>
      </c>
      <c r="CE77" s="25">
        <f t="shared" si="178"/>
      </c>
      <c r="CF77" s="25">
        <f t="shared" si="179"/>
      </c>
      <c r="CG77" s="25">
        <f t="shared" si="180"/>
      </c>
      <c r="CH77" s="25">
        <f t="shared" si="181"/>
      </c>
      <c r="CI77" s="25">
        <f t="shared" si="182"/>
      </c>
      <c r="CJ77" s="25">
        <f t="shared" si="183"/>
      </c>
      <c r="CK77" s="25">
        <f t="shared" si="184"/>
      </c>
      <c r="CL77" s="25">
        <f t="shared" si="185"/>
      </c>
      <c r="CM77" s="25">
        <f t="shared" si="186"/>
      </c>
      <c r="CN77" s="25">
        <f t="shared" si="187"/>
      </c>
      <c r="CO77" s="25">
        <f t="shared" si="188"/>
      </c>
      <c r="CP77" s="25">
        <f t="shared" si="189"/>
      </c>
      <c r="CQ77" s="25">
        <f t="shared" si="310"/>
      </c>
      <c r="CR77" s="25">
        <f t="shared" si="311"/>
      </c>
      <c r="CS77" s="25">
        <f t="shared" si="312"/>
      </c>
      <c r="CT77" s="25">
        <f t="shared" si="313"/>
      </c>
      <c r="CU77" s="25">
        <f t="shared" si="314"/>
      </c>
      <c r="CV77" s="25">
        <f t="shared" si="315"/>
      </c>
      <c r="CW77" s="25">
        <f t="shared" si="316"/>
      </c>
      <c r="CX77" s="25">
        <f t="shared" si="317"/>
      </c>
      <c r="CY77" s="25">
        <f t="shared" si="318"/>
      </c>
      <c r="CZ77" s="25">
        <f t="shared" si="319"/>
      </c>
      <c r="DA77" s="25">
        <f t="shared" si="320"/>
      </c>
      <c r="DB77" s="25">
        <f t="shared" si="321"/>
      </c>
      <c r="DC77" s="25">
        <f t="shared" si="322"/>
      </c>
      <c r="DD77" s="25">
        <f t="shared" si="323"/>
      </c>
      <c r="DE77" s="25">
        <f t="shared" si="324"/>
      </c>
      <c r="DF77" s="25" t="str">
        <f t="shared" si="325"/>
        <v>65</v>
      </c>
      <c r="DG77" s="25">
        <f t="shared" si="326"/>
      </c>
      <c r="DH77" s="25">
        <f t="shared" si="327"/>
      </c>
      <c r="DI77" s="25">
        <f t="shared" si="328"/>
      </c>
      <c r="DJ77" s="25">
        <f t="shared" si="329"/>
      </c>
      <c r="DK77" s="25">
        <f t="shared" si="330"/>
      </c>
      <c r="DL77">
        <f t="shared" si="335"/>
      </c>
      <c r="DM77">
        <f t="shared" si="336"/>
      </c>
      <c r="DN77" t="str">
        <f t="shared" si="337"/>
        <v>65</v>
      </c>
      <c r="DO77" t="str">
        <f t="shared" si="338"/>
        <v>65</v>
      </c>
      <c r="DP77" s="25">
        <f t="shared" si="206"/>
      </c>
      <c r="DQ77" s="25">
        <f t="shared" si="207"/>
      </c>
      <c r="DR77" s="25">
        <f t="shared" si="208"/>
      </c>
      <c r="DS77" s="25">
        <f t="shared" si="209"/>
      </c>
      <c r="DT77" s="25">
        <f t="shared" si="210"/>
      </c>
      <c r="DU77" s="25">
        <f t="shared" si="211"/>
      </c>
      <c r="DV77" s="25">
        <f t="shared" si="212"/>
      </c>
      <c r="DW77" s="25">
        <f t="shared" si="213"/>
      </c>
      <c r="DX77" s="25">
        <f t="shared" si="214"/>
      </c>
      <c r="DY77" s="25">
        <f t="shared" si="215"/>
      </c>
      <c r="DZ77" s="25">
        <f t="shared" si="216"/>
      </c>
      <c r="EA77" s="25">
        <f t="shared" si="217"/>
      </c>
      <c r="EB77" s="25">
        <f t="shared" si="218"/>
      </c>
      <c r="EC77" s="25">
        <f t="shared" si="219"/>
      </c>
      <c r="ED77" s="25">
        <f t="shared" si="220"/>
      </c>
      <c r="EE77" s="25">
        <f t="shared" si="221"/>
      </c>
      <c r="EF77" s="25">
        <f t="shared" si="222"/>
      </c>
      <c r="EG77" s="25">
        <f t="shared" si="223"/>
      </c>
      <c r="EH77" s="25">
        <f t="shared" si="224"/>
      </c>
      <c r="EI77" s="25">
        <f t="shared" si="225"/>
      </c>
      <c r="EJ77" s="25">
        <f t="shared" si="226"/>
      </c>
      <c r="EK77" s="25">
        <f t="shared" si="227"/>
      </c>
      <c r="EL77" s="25">
        <f t="shared" si="228"/>
      </c>
      <c r="EM77" s="25">
        <f t="shared" si="229"/>
      </c>
      <c r="EN77" s="25">
        <f t="shared" si="230"/>
      </c>
      <c r="EO77" s="25">
        <f t="shared" si="231"/>
      </c>
      <c r="EP77" s="25">
        <f t="shared" si="232"/>
      </c>
      <c r="EQ77" s="25">
        <f t="shared" si="233"/>
      </c>
      <c r="ER77" s="25">
        <f t="shared" si="234"/>
      </c>
      <c r="ES77" s="25">
        <f t="shared" si="235"/>
      </c>
      <c r="ET77" s="25">
        <f t="shared" si="236"/>
      </c>
      <c r="EU77" s="25">
        <f t="shared" si="237"/>
      </c>
      <c r="EV77" s="25">
        <f t="shared" si="238"/>
      </c>
      <c r="EW77" s="25">
        <f t="shared" si="239"/>
      </c>
      <c r="EX77" s="25">
        <f t="shared" si="240"/>
      </c>
      <c r="EY77" s="25">
        <f t="shared" si="241"/>
      </c>
      <c r="EZ77" s="25">
        <f t="shared" si="242"/>
      </c>
      <c r="FA77" s="25">
        <f t="shared" si="243"/>
      </c>
      <c r="FB77" s="25">
        <f t="shared" si="244"/>
      </c>
      <c r="FC77" s="25">
        <f t="shared" si="245"/>
      </c>
      <c r="FD77" s="25">
        <f t="shared" si="246"/>
      </c>
      <c r="FE77" s="25">
        <f t="shared" si="247"/>
      </c>
      <c r="FF77" s="25">
        <f t="shared" si="248"/>
      </c>
      <c r="FG77" s="25">
        <f t="shared" si="249"/>
      </c>
      <c r="FH77" s="25">
        <f t="shared" si="250"/>
      </c>
      <c r="FI77" s="25">
        <f t="shared" si="251"/>
      </c>
      <c r="FJ77" s="25">
        <f t="shared" si="252"/>
      </c>
      <c r="FK77" s="25">
        <f t="shared" si="253"/>
      </c>
      <c r="FL77" s="25">
        <f t="shared" si="254"/>
      </c>
      <c r="FM77" s="25">
        <f t="shared" si="255"/>
      </c>
      <c r="FN77" s="25">
        <f t="shared" si="256"/>
      </c>
      <c r="FO77" s="25">
        <f t="shared" si="257"/>
      </c>
      <c r="FP77" s="25">
        <f t="shared" si="258"/>
      </c>
      <c r="FQ77" s="25">
        <f t="shared" si="259"/>
      </c>
      <c r="FR77" s="25">
        <f t="shared" si="260"/>
      </c>
      <c r="FS77" s="25">
        <f t="shared" si="261"/>
      </c>
      <c r="FT77" s="25">
        <f t="shared" si="262"/>
      </c>
      <c r="FU77" s="25">
        <f t="shared" si="263"/>
      </c>
      <c r="FV77" s="25">
        <f t="shared" si="264"/>
      </c>
      <c r="FW77" s="25">
        <f t="shared" si="265"/>
      </c>
      <c r="FX77" s="25">
        <f t="shared" si="266"/>
      </c>
      <c r="FY77" s="25">
        <f t="shared" si="267"/>
      </c>
      <c r="FZ77" s="25">
        <f t="shared" si="268"/>
      </c>
      <c r="GA77" s="25">
        <f t="shared" si="269"/>
      </c>
      <c r="GB77" s="25">
        <f t="shared" si="270"/>
      </c>
      <c r="GC77" s="25">
        <f t="shared" si="271"/>
      </c>
      <c r="GD77" s="25">
        <f t="shared" si="272"/>
      </c>
      <c r="GE77" s="25">
        <f t="shared" si="273"/>
      </c>
      <c r="GF77" s="25">
        <f t="shared" si="274"/>
      </c>
      <c r="GG77" s="25">
        <f t="shared" si="275"/>
      </c>
      <c r="GH77" s="25">
        <f t="shared" si="276"/>
      </c>
      <c r="GI77" s="25">
        <f t="shared" si="277"/>
      </c>
      <c r="GJ77" s="25">
        <f t="shared" si="278"/>
      </c>
      <c r="GK77" s="25">
        <f t="shared" si="279"/>
      </c>
      <c r="GL77" s="25">
        <f t="shared" si="280"/>
      </c>
      <c r="GM77" s="25">
        <f t="shared" si="281"/>
      </c>
      <c r="GN77" s="25">
        <f t="shared" si="282"/>
      </c>
      <c r="GO77" s="25">
        <f t="shared" si="283"/>
      </c>
      <c r="GP77" s="25">
        <f t="shared" si="284"/>
      </c>
      <c r="GQ77" s="25">
        <f t="shared" si="285"/>
      </c>
      <c r="GR77" s="25">
        <f t="shared" si="286"/>
      </c>
      <c r="GS77" s="25">
        <f t="shared" si="287"/>
      </c>
      <c r="GT77" s="25">
        <f t="shared" si="288"/>
      </c>
      <c r="GU77" s="25">
        <f t="shared" si="289"/>
      </c>
      <c r="GV77" s="25">
        <f t="shared" si="290"/>
      </c>
      <c r="GW77" s="25">
        <f t="shared" si="291"/>
        <v>65</v>
      </c>
      <c r="GX77" s="25">
        <f t="shared" si="292"/>
      </c>
      <c r="GY77" s="25">
        <f t="shared" si="293"/>
      </c>
      <c r="GZ77" s="25">
        <f t="shared" si="294"/>
      </c>
      <c r="HA77" s="25">
        <f t="shared" si="295"/>
      </c>
      <c r="HB77" s="25">
        <f t="shared" si="296"/>
      </c>
      <c r="HD77">
        <f t="shared" si="297"/>
      </c>
      <c r="HE77">
        <f t="shared" si="298"/>
      </c>
      <c r="HF77" t="str">
        <f t="shared" si="299"/>
        <v>65</v>
      </c>
      <c r="HG77" t="str">
        <f t="shared" si="332"/>
        <v>65</v>
      </c>
    </row>
    <row r="78" spans="1:215" ht="21" customHeight="1" hidden="1">
      <c r="A78" s="65">
        <f t="shared" si="339"/>
        <v>33604</v>
      </c>
      <c r="B78" s="66">
        <f t="shared" si="339"/>
        <v>33604</v>
      </c>
      <c r="C78" s="67">
        <v>66</v>
      </c>
      <c r="D78" s="63" t="str">
        <f t="shared" si="333"/>
        <v>66</v>
      </c>
      <c r="E78" s="134"/>
      <c r="F78" s="135"/>
      <c r="G78" s="136"/>
      <c r="H78" s="70"/>
      <c r="I78" s="150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2"/>
      <c r="AE78" s="88">
        <f t="shared" si="334"/>
      </c>
      <c r="AF78" s="29">
        <v>1</v>
      </c>
      <c r="AG78" s="9">
        <f t="shared" si="195"/>
      </c>
      <c r="AH78" s="9">
        <f t="shared" si="196"/>
      </c>
      <c r="AI78" s="9">
        <f t="shared" si="197"/>
      </c>
      <c r="AJ78" s="9">
        <f t="shared" si="198"/>
      </c>
      <c r="AK78" s="9">
        <f t="shared" si="199"/>
      </c>
      <c r="AL78" s="9">
        <f t="shared" si="200"/>
      </c>
      <c r="AM78" s="9">
        <f t="shared" si="201"/>
      </c>
      <c r="AN78" s="9">
        <f t="shared" si="202"/>
      </c>
      <c r="AO78" s="10">
        <f t="shared" si="203"/>
      </c>
      <c r="AP78" s="10">
        <f t="shared" si="204"/>
      </c>
      <c r="AQ78" s="10">
        <f t="shared" si="205"/>
      </c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>
        <f t="shared" si="192"/>
      </c>
      <c r="BJ78" s="25">
        <f t="shared" si="193"/>
      </c>
      <c r="BK78" s="25">
        <f t="shared" si="194"/>
      </c>
      <c r="BL78" s="25">
        <f t="shared" si="331"/>
      </c>
      <c r="BM78" s="25">
        <f t="shared" si="301"/>
      </c>
      <c r="BN78" s="25">
        <f t="shared" si="302"/>
      </c>
      <c r="BO78" s="25">
        <f t="shared" si="303"/>
      </c>
      <c r="BP78" s="25">
        <f t="shared" si="304"/>
      </c>
      <c r="BQ78" s="25">
        <f t="shared" si="305"/>
      </c>
      <c r="BR78" s="25">
        <f t="shared" si="306"/>
      </c>
      <c r="BS78" s="25">
        <f t="shared" si="307"/>
      </c>
      <c r="BT78" s="25">
        <f t="shared" si="308"/>
      </c>
      <c r="BU78" s="27">
        <f t="shared" si="309"/>
      </c>
      <c r="BV78" s="25">
        <f t="shared" si="169"/>
      </c>
      <c r="BW78" s="25">
        <f t="shared" si="170"/>
      </c>
      <c r="BX78" s="25">
        <f t="shared" si="171"/>
      </c>
      <c r="BY78" s="25">
        <f t="shared" si="172"/>
      </c>
      <c r="BZ78" s="25">
        <f t="shared" si="173"/>
      </c>
      <c r="CA78" s="25">
        <f t="shared" si="174"/>
      </c>
      <c r="CB78" s="25">
        <f t="shared" si="175"/>
      </c>
      <c r="CC78" s="25">
        <f t="shared" si="176"/>
      </c>
      <c r="CD78" s="25">
        <f t="shared" si="177"/>
      </c>
      <c r="CE78" s="25">
        <f t="shared" si="178"/>
      </c>
      <c r="CF78" s="25">
        <f t="shared" si="179"/>
      </c>
      <c r="CG78" s="25">
        <f t="shared" si="180"/>
      </c>
      <c r="CH78" s="25">
        <f t="shared" si="181"/>
      </c>
      <c r="CI78" s="25">
        <f t="shared" si="182"/>
      </c>
      <c r="CJ78" s="25">
        <f t="shared" si="183"/>
      </c>
      <c r="CK78" s="25">
        <f t="shared" si="184"/>
      </c>
      <c r="CL78" s="25">
        <f t="shared" si="185"/>
      </c>
      <c r="CM78" s="25">
        <f t="shared" si="186"/>
      </c>
      <c r="CN78" s="25">
        <f t="shared" si="187"/>
      </c>
      <c r="CO78" s="25">
        <f t="shared" si="188"/>
      </c>
      <c r="CP78" s="25">
        <f t="shared" si="189"/>
      </c>
      <c r="CQ78" s="25">
        <f t="shared" si="310"/>
      </c>
      <c r="CR78" s="25">
        <f t="shared" si="311"/>
      </c>
      <c r="CS78" s="25">
        <f t="shared" si="312"/>
      </c>
      <c r="CT78" s="25">
        <f t="shared" si="313"/>
      </c>
      <c r="CU78" s="25">
        <f t="shared" si="314"/>
      </c>
      <c r="CV78" s="25">
        <f t="shared" si="315"/>
      </c>
      <c r="CW78" s="25">
        <f t="shared" si="316"/>
      </c>
      <c r="CX78" s="25">
        <f t="shared" si="317"/>
      </c>
      <c r="CY78" s="25">
        <f t="shared" si="318"/>
      </c>
      <c r="CZ78" s="25">
        <f t="shared" si="319"/>
      </c>
      <c r="DA78" s="25">
        <f t="shared" si="320"/>
      </c>
      <c r="DB78" s="25">
        <f t="shared" si="321"/>
      </c>
      <c r="DC78" s="25">
        <f t="shared" si="322"/>
      </c>
      <c r="DD78" s="25">
        <f t="shared" si="323"/>
      </c>
      <c r="DE78" s="25">
        <f t="shared" si="324"/>
      </c>
      <c r="DF78" s="25">
        <f t="shared" si="325"/>
      </c>
      <c r="DG78" s="25" t="str">
        <f t="shared" si="326"/>
        <v>66</v>
      </c>
      <c r="DH78" s="25">
        <f t="shared" si="327"/>
      </c>
      <c r="DI78" s="25">
        <f t="shared" si="328"/>
      </c>
      <c r="DJ78" s="25">
        <f t="shared" si="329"/>
      </c>
      <c r="DK78" s="25">
        <f t="shared" si="330"/>
      </c>
      <c r="DL78">
        <f t="shared" si="335"/>
      </c>
      <c r="DM78">
        <f t="shared" si="336"/>
      </c>
      <c r="DN78" t="str">
        <f t="shared" si="337"/>
        <v>66</v>
      </c>
      <c r="DO78" t="str">
        <f t="shared" si="338"/>
        <v>66</v>
      </c>
      <c r="DP78" s="25">
        <f t="shared" si="206"/>
      </c>
      <c r="DQ78" s="25">
        <f t="shared" si="207"/>
      </c>
      <c r="DR78" s="25">
        <f t="shared" si="208"/>
      </c>
      <c r="DS78" s="25">
        <f t="shared" si="209"/>
      </c>
      <c r="DT78" s="25">
        <f t="shared" si="210"/>
      </c>
      <c r="DU78" s="25">
        <f t="shared" si="211"/>
      </c>
      <c r="DV78" s="25">
        <f t="shared" si="212"/>
      </c>
      <c r="DW78" s="25">
        <f t="shared" si="213"/>
      </c>
      <c r="DX78" s="25">
        <f t="shared" si="214"/>
      </c>
      <c r="DY78" s="25">
        <f t="shared" si="215"/>
      </c>
      <c r="DZ78" s="25">
        <f t="shared" si="216"/>
      </c>
      <c r="EA78" s="25">
        <f t="shared" si="217"/>
      </c>
      <c r="EB78" s="25">
        <f t="shared" si="218"/>
      </c>
      <c r="EC78" s="25">
        <f t="shared" si="219"/>
      </c>
      <c r="ED78" s="25">
        <f t="shared" si="220"/>
      </c>
      <c r="EE78" s="25">
        <f t="shared" si="221"/>
      </c>
      <c r="EF78" s="25">
        <f t="shared" si="222"/>
      </c>
      <c r="EG78" s="25">
        <f t="shared" si="223"/>
      </c>
      <c r="EH78" s="25">
        <f t="shared" si="224"/>
      </c>
      <c r="EI78" s="25">
        <f t="shared" si="225"/>
      </c>
      <c r="EJ78" s="25">
        <f t="shared" si="226"/>
      </c>
      <c r="EK78" s="25">
        <f t="shared" si="227"/>
      </c>
      <c r="EL78" s="25">
        <f t="shared" si="228"/>
      </c>
      <c r="EM78" s="25">
        <f t="shared" si="229"/>
      </c>
      <c r="EN78" s="25">
        <f t="shared" si="230"/>
      </c>
      <c r="EO78" s="25">
        <f t="shared" si="231"/>
      </c>
      <c r="EP78" s="25">
        <f t="shared" si="232"/>
      </c>
      <c r="EQ78" s="25">
        <f t="shared" si="233"/>
      </c>
      <c r="ER78" s="25">
        <f t="shared" si="234"/>
      </c>
      <c r="ES78" s="25">
        <f t="shared" si="235"/>
      </c>
      <c r="ET78" s="25">
        <f t="shared" si="236"/>
      </c>
      <c r="EU78" s="25">
        <f t="shared" si="237"/>
      </c>
      <c r="EV78" s="25">
        <f t="shared" si="238"/>
      </c>
      <c r="EW78" s="25">
        <f t="shared" si="239"/>
      </c>
      <c r="EX78" s="25">
        <f t="shared" si="240"/>
      </c>
      <c r="EY78" s="25">
        <f t="shared" si="241"/>
      </c>
      <c r="EZ78" s="25">
        <f t="shared" si="242"/>
      </c>
      <c r="FA78" s="25">
        <f t="shared" si="243"/>
      </c>
      <c r="FB78" s="25">
        <f t="shared" si="244"/>
      </c>
      <c r="FC78" s="25">
        <f t="shared" si="245"/>
      </c>
      <c r="FD78" s="25">
        <f t="shared" si="246"/>
      </c>
      <c r="FE78" s="25">
        <f t="shared" si="247"/>
      </c>
      <c r="FF78" s="25">
        <f t="shared" si="248"/>
      </c>
      <c r="FG78" s="25">
        <f t="shared" si="249"/>
      </c>
      <c r="FH78" s="25">
        <f t="shared" si="250"/>
      </c>
      <c r="FI78" s="25">
        <f t="shared" si="251"/>
      </c>
      <c r="FJ78" s="25">
        <f t="shared" si="252"/>
      </c>
      <c r="FK78" s="25">
        <f t="shared" si="253"/>
      </c>
      <c r="FL78" s="25">
        <f t="shared" si="254"/>
      </c>
      <c r="FM78" s="25">
        <f t="shared" si="255"/>
      </c>
      <c r="FN78" s="25">
        <f t="shared" si="256"/>
      </c>
      <c r="FO78" s="25">
        <f t="shared" si="257"/>
      </c>
      <c r="FP78" s="25">
        <f t="shared" si="258"/>
      </c>
      <c r="FQ78" s="25">
        <f t="shared" si="259"/>
      </c>
      <c r="FR78" s="25">
        <f t="shared" si="260"/>
      </c>
      <c r="FS78" s="25">
        <f t="shared" si="261"/>
      </c>
      <c r="FT78" s="25">
        <f t="shared" si="262"/>
      </c>
      <c r="FU78" s="25">
        <f t="shared" si="263"/>
      </c>
      <c r="FV78" s="25">
        <f t="shared" si="264"/>
      </c>
      <c r="FW78" s="25">
        <f t="shared" si="265"/>
      </c>
      <c r="FX78" s="25">
        <f t="shared" si="266"/>
      </c>
      <c r="FY78" s="25">
        <f t="shared" si="267"/>
      </c>
      <c r="FZ78" s="25">
        <f t="shared" si="268"/>
      </c>
      <c r="GA78" s="25">
        <f t="shared" si="269"/>
      </c>
      <c r="GB78" s="25">
        <f t="shared" si="270"/>
      </c>
      <c r="GC78" s="25">
        <f t="shared" si="271"/>
      </c>
      <c r="GD78" s="25">
        <f t="shared" si="272"/>
      </c>
      <c r="GE78" s="25">
        <f t="shared" si="273"/>
      </c>
      <c r="GF78" s="25">
        <f t="shared" si="274"/>
      </c>
      <c r="GG78" s="25">
        <f t="shared" si="275"/>
      </c>
      <c r="GH78" s="25">
        <f t="shared" si="276"/>
      </c>
      <c r="GI78" s="25">
        <f t="shared" si="277"/>
      </c>
      <c r="GJ78" s="25">
        <f t="shared" si="278"/>
      </c>
      <c r="GK78" s="25">
        <f t="shared" si="279"/>
      </c>
      <c r="GL78" s="25">
        <f t="shared" si="280"/>
      </c>
      <c r="GM78" s="25">
        <f t="shared" si="281"/>
      </c>
      <c r="GN78" s="25">
        <f t="shared" si="282"/>
      </c>
      <c r="GO78" s="25">
        <f t="shared" si="283"/>
      </c>
      <c r="GP78" s="25">
        <f t="shared" si="284"/>
      </c>
      <c r="GQ78" s="25">
        <f t="shared" si="285"/>
      </c>
      <c r="GR78" s="25">
        <f t="shared" si="286"/>
      </c>
      <c r="GS78" s="25">
        <f t="shared" si="287"/>
      </c>
      <c r="GT78" s="25">
        <f t="shared" si="288"/>
      </c>
      <c r="GU78" s="25">
        <f t="shared" si="289"/>
      </c>
      <c r="GV78" s="25">
        <f t="shared" si="290"/>
      </c>
      <c r="GW78" s="25">
        <f t="shared" si="291"/>
      </c>
      <c r="GX78" s="25">
        <f t="shared" si="292"/>
        <v>66</v>
      </c>
      <c r="GY78" s="25">
        <f t="shared" si="293"/>
      </c>
      <c r="GZ78" s="25">
        <f t="shared" si="294"/>
      </c>
      <c r="HA78" s="25">
        <f t="shared" si="295"/>
      </c>
      <c r="HB78" s="25">
        <f t="shared" si="296"/>
      </c>
      <c r="HD78">
        <f t="shared" si="297"/>
      </c>
      <c r="HE78">
        <f t="shared" si="298"/>
      </c>
      <c r="HF78" t="str">
        <f t="shared" si="299"/>
        <v>66</v>
      </c>
      <c r="HG78" t="str">
        <f t="shared" si="332"/>
        <v>66</v>
      </c>
    </row>
    <row r="79" spans="1:215" ht="21" customHeight="1" hidden="1">
      <c r="A79" s="11">
        <f t="shared" si="339"/>
        <v>33970</v>
      </c>
      <c r="B79" s="21">
        <f t="shared" si="339"/>
        <v>33970</v>
      </c>
      <c r="C79" s="12">
        <v>67</v>
      </c>
      <c r="D79" s="30" t="str">
        <f t="shared" si="333"/>
        <v>67</v>
      </c>
      <c r="E79" s="138"/>
      <c r="F79" s="139"/>
      <c r="G79" s="140"/>
      <c r="H79" s="14"/>
      <c r="I79" s="138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41"/>
      <c r="AE79" s="84">
        <f t="shared" si="334"/>
      </c>
      <c r="AF79" s="29"/>
      <c r="AG79" s="9">
        <f t="shared" si="195"/>
      </c>
      <c r="AH79" s="9">
        <f t="shared" si="196"/>
      </c>
      <c r="AI79" s="9">
        <f t="shared" si="197"/>
      </c>
      <c r="AJ79" s="9">
        <f t="shared" si="198"/>
      </c>
      <c r="AK79" s="9">
        <f t="shared" si="199"/>
      </c>
      <c r="AL79" s="9">
        <f t="shared" si="200"/>
      </c>
      <c r="AM79" s="9">
        <f t="shared" si="201"/>
      </c>
      <c r="AN79" s="9">
        <f t="shared" si="202"/>
      </c>
      <c r="AO79" s="10">
        <f t="shared" si="203"/>
      </c>
      <c r="AP79" s="10">
        <f t="shared" si="204"/>
      </c>
      <c r="AQ79" s="10">
        <f t="shared" si="205"/>
      </c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>
        <f t="shared" si="192"/>
      </c>
      <c r="BJ79" s="25">
        <f t="shared" si="193"/>
      </c>
      <c r="BK79" s="25">
        <f t="shared" si="194"/>
      </c>
      <c r="BL79" s="25">
        <f t="shared" si="331"/>
      </c>
      <c r="BM79" s="25">
        <f>IF($C79=DATEDIF($AF$7,$AF$9,"Y")+20,"20","")</f>
      </c>
      <c r="BN79" s="25">
        <f>IF($C79=DATEDIF($AF$7,$AF$9,"Y")+21,"21","")</f>
      </c>
      <c r="BO79" s="25">
        <f>IF($C79=DATEDIF($AF$7,$AF$9,"Y")+22,"22","")</f>
      </c>
      <c r="BP79" s="25">
        <f>IF($C79=DATEDIF($AF$7,$AF$9,"Y")+23,"23","")</f>
      </c>
      <c r="BQ79" s="25">
        <f>IF($C79=DATEDIF($AF$7,$AF$9,"Y")+24,"24","")</f>
      </c>
      <c r="BR79" s="25">
        <f>IF($C79=DATEDIF($AF$7,$AF$9,"Y")+25,"25","")</f>
      </c>
      <c r="BS79" s="25">
        <f>IF($C79=DATEDIF($AF$7,$AF$9,"Y")+26,"26","")</f>
      </c>
      <c r="BT79" s="25">
        <f>IF($C79=DATEDIF($AF$7,$AF$9,"Y")+27,"27","")</f>
      </c>
      <c r="BU79" s="27">
        <f>IF($C79=DATEDIF($AF$7,$AF$9,"Y")+28,"28","")</f>
      </c>
      <c r="BV79" s="25">
        <f t="shared" si="169"/>
      </c>
      <c r="BW79" s="25">
        <f t="shared" si="170"/>
      </c>
      <c r="BX79" s="25">
        <f t="shared" si="171"/>
      </c>
      <c r="BY79" s="25">
        <f t="shared" si="172"/>
      </c>
      <c r="BZ79" s="25">
        <f t="shared" si="173"/>
      </c>
      <c r="CA79" s="25">
        <f t="shared" si="174"/>
      </c>
      <c r="CB79" s="25">
        <f t="shared" si="175"/>
      </c>
      <c r="CC79" s="25">
        <f t="shared" si="176"/>
      </c>
      <c r="CD79" s="25">
        <f t="shared" si="177"/>
      </c>
      <c r="CE79" s="25">
        <f t="shared" si="178"/>
      </c>
      <c r="CF79" s="25">
        <f t="shared" si="179"/>
      </c>
      <c r="CG79" s="25">
        <f t="shared" si="180"/>
      </c>
      <c r="CH79" s="25">
        <f t="shared" si="181"/>
      </c>
      <c r="CI79" s="25">
        <f t="shared" si="182"/>
      </c>
      <c r="CJ79" s="25">
        <f t="shared" si="183"/>
      </c>
      <c r="CK79" s="25">
        <f t="shared" si="184"/>
      </c>
      <c r="CL79" s="25">
        <f t="shared" si="185"/>
      </c>
      <c r="CM79" s="25">
        <f t="shared" si="186"/>
      </c>
      <c r="CN79" s="25">
        <f t="shared" si="187"/>
      </c>
      <c r="CO79" s="25">
        <f t="shared" si="188"/>
      </c>
      <c r="CP79" s="25">
        <f t="shared" si="189"/>
      </c>
      <c r="CQ79" s="25">
        <f t="shared" si="310"/>
      </c>
      <c r="CR79" s="25">
        <f t="shared" si="311"/>
      </c>
      <c r="CS79" s="25">
        <f t="shared" si="312"/>
      </c>
      <c r="CT79" s="25">
        <f t="shared" si="313"/>
      </c>
      <c r="CU79" s="25">
        <f t="shared" si="314"/>
      </c>
      <c r="CV79" s="25">
        <f t="shared" si="315"/>
      </c>
      <c r="CW79" s="25">
        <f t="shared" si="316"/>
      </c>
      <c r="CX79" s="25">
        <f t="shared" si="317"/>
      </c>
      <c r="CY79" s="25">
        <f t="shared" si="318"/>
      </c>
      <c r="CZ79" s="25">
        <f t="shared" si="319"/>
      </c>
      <c r="DA79" s="25">
        <f t="shared" si="320"/>
      </c>
      <c r="DB79" s="25">
        <f t="shared" si="321"/>
      </c>
      <c r="DC79" s="25">
        <f t="shared" si="322"/>
      </c>
      <c r="DD79" s="25">
        <f t="shared" si="323"/>
      </c>
      <c r="DE79" s="25">
        <f t="shared" si="324"/>
      </c>
      <c r="DF79" s="25">
        <f t="shared" si="325"/>
      </c>
      <c r="DG79" s="25">
        <f t="shared" si="326"/>
      </c>
      <c r="DH79" s="25" t="str">
        <f t="shared" si="327"/>
        <v>67</v>
      </c>
      <c r="DI79" s="25">
        <f t="shared" si="328"/>
      </c>
      <c r="DJ79" s="25">
        <f t="shared" si="329"/>
      </c>
      <c r="DK79" s="25">
        <f t="shared" si="330"/>
      </c>
      <c r="DL79">
        <f t="shared" si="335"/>
      </c>
      <c r="DM79">
        <f t="shared" si="336"/>
      </c>
      <c r="DN79" t="str">
        <f t="shared" si="337"/>
        <v>67</v>
      </c>
      <c r="DO79" t="str">
        <f t="shared" si="338"/>
        <v>67</v>
      </c>
      <c r="DP79" s="25">
        <f t="shared" si="206"/>
      </c>
      <c r="DQ79" s="25">
        <f t="shared" si="207"/>
      </c>
      <c r="DR79" s="25">
        <f t="shared" si="208"/>
      </c>
      <c r="DS79" s="25">
        <f t="shared" si="209"/>
      </c>
      <c r="DT79" s="25">
        <f t="shared" si="210"/>
      </c>
      <c r="DU79" s="25">
        <f t="shared" si="211"/>
      </c>
      <c r="DV79" s="25">
        <f t="shared" si="212"/>
      </c>
      <c r="DW79" s="25">
        <f t="shared" si="213"/>
      </c>
      <c r="DX79" s="25">
        <f t="shared" si="214"/>
      </c>
      <c r="DY79" s="25">
        <f t="shared" si="215"/>
      </c>
      <c r="DZ79" s="25">
        <f t="shared" si="216"/>
      </c>
      <c r="EA79" s="25">
        <f t="shared" si="217"/>
      </c>
      <c r="EB79" s="25">
        <f t="shared" si="218"/>
      </c>
      <c r="EC79" s="25">
        <f t="shared" si="219"/>
      </c>
      <c r="ED79" s="25">
        <f t="shared" si="220"/>
      </c>
      <c r="EE79" s="25">
        <f t="shared" si="221"/>
      </c>
      <c r="EF79" s="25">
        <f t="shared" si="222"/>
      </c>
      <c r="EG79" s="25">
        <f t="shared" si="223"/>
      </c>
      <c r="EH79" s="25">
        <f t="shared" si="224"/>
      </c>
      <c r="EI79" s="25">
        <f t="shared" si="225"/>
      </c>
      <c r="EJ79" s="25">
        <f t="shared" si="226"/>
      </c>
      <c r="EK79" s="25">
        <f t="shared" si="227"/>
      </c>
      <c r="EL79" s="25">
        <f t="shared" si="228"/>
      </c>
      <c r="EM79" s="25">
        <f t="shared" si="229"/>
      </c>
      <c r="EN79" s="25">
        <f t="shared" si="230"/>
      </c>
      <c r="EO79" s="25">
        <f t="shared" si="231"/>
      </c>
      <c r="EP79" s="25">
        <f t="shared" si="232"/>
      </c>
      <c r="EQ79" s="25">
        <f t="shared" si="233"/>
      </c>
      <c r="ER79" s="25">
        <f t="shared" si="234"/>
      </c>
      <c r="ES79" s="25">
        <f t="shared" si="235"/>
      </c>
      <c r="ET79" s="25">
        <f t="shared" si="236"/>
      </c>
      <c r="EU79" s="25">
        <f t="shared" si="237"/>
      </c>
      <c r="EV79" s="25">
        <f t="shared" si="238"/>
      </c>
      <c r="EW79" s="25">
        <f t="shared" si="239"/>
      </c>
      <c r="EX79" s="25">
        <f t="shared" si="240"/>
      </c>
      <c r="EY79" s="25">
        <f t="shared" si="241"/>
      </c>
      <c r="EZ79" s="25">
        <f t="shared" si="242"/>
      </c>
      <c r="FA79" s="25">
        <f t="shared" si="243"/>
      </c>
      <c r="FB79" s="25">
        <f t="shared" si="244"/>
      </c>
      <c r="FC79" s="25">
        <f t="shared" si="245"/>
      </c>
      <c r="FD79" s="25">
        <f t="shared" si="246"/>
      </c>
      <c r="FE79" s="25">
        <f t="shared" si="247"/>
      </c>
      <c r="FF79" s="25">
        <f t="shared" si="248"/>
      </c>
      <c r="FG79" s="25">
        <f t="shared" si="249"/>
      </c>
      <c r="FH79" s="25">
        <f t="shared" si="250"/>
      </c>
      <c r="FI79" s="25">
        <f t="shared" si="251"/>
      </c>
      <c r="FJ79" s="25">
        <f t="shared" si="252"/>
      </c>
      <c r="FK79" s="25">
        <f t="shared" si="253"/>
      </c>
      <c r="FL79" s="25">
        <f t="shared" si="254"/>
      </c>
      <c r="FM79" s="25">
        <f t="shared" si="255"/>
      </c>
      <c r="FN79" s="25">
        <f t="shared" si="256"/>
      </c>
      <c r="FO79" s="25">
        <f t="shared" si="257"/>
      </c>
      <c r="FP79" s="25">
        <f t="shared" si="258"/>
      </c>
      <c r="FQ79" s="25">
        <f t="shared" si="259"/>
      </c>
      <c r="FR79" s="25">
        <f t="shared" si="260"/>
      </c>
      <c r="FS79" s="25">
        <f t="shared" si="261"/>
      </c>
      <c r="FT79" s="25">
        <f t="shared" si="262"/>
      </c>
      <c r="FU79" s="25">
        <f t="shared" si="263"/>
      </c>
      <c r="FV79" s="25">
        <f t="shared" si="264"/>
      </c>
      <c r="FW79" s="25">
        <f t="shared" si="265"/>
      </c>
      <c r="FX79" s="25">
        <f t="shared" si="266"/>
      </c>
      <c r="FY79" s="25">
        <f t="shared" si="267"/>
      </c>
      <c r="FZ79" s="25">
        <f t="shared" si="268"/>
      </c>
      <c r="GA79" s="25">
        <f t="shared" si="269"/>
      </c>
      <c r="GB79" s="25">
        <f t="shared" si="270"/>
      </c>
      <c r="GC79" s="25">
        <f t="shared" si="271"/>
      </c>
      <c r="GD79" s="25">
        <f t="shared" si="272"/>
      </c>
      <c r="GE79" s="25">
        <f t="shared" si="273"/>
      </c>
      <c r="GF79" s="25">
        <f t="shared" si="274"/>
      </c>
      <c r="GG79" s="25">
        <f t="shared" si="275"/>
      </c>
      <c r="GH79" s="25">
        <f t="shared" si="276"/>
      </c>
      <c r="GI79" s="25">
        <f t="shared" si="277"/>
      </c>
      <c r="GJ79" s="25">
        <f t="shared" si="278"/>
      </c>
      <c r="GK79" s="25">
        <f t="shared" si="279"/>
      </c>
      <c r="GL79" s="25">
        <f t="shared" si="280"/>
      </c>
      <c r="GM79" s="25">
        <f t="shared" si="281"/>
      </c>
      <c r="GN79" s="25">
        <f t="shared" si="282"/>
      </c>
      <c r="GO79" s="25">
        <f t="shared" si="283"/>
      </c>
      <c r="GP79" s="25">
        <f t="shared" si="284"/>
      </c>
      <c r="GQ79" s="25">
        <f t="shared" si="285"/>
      </c>
      <c r="GR79" s="25">
        <f t="shared" si="286"/>
      </c>
      <c r="GS79" s="25">
        <f t="shared" si="287"/>
      </c>
      <c r="GT79" s="25">
        <f t="shared" si="288"/>
      </c>
      <c r="GU79" s="25">
        <f t="shared" si="289"/>
      </c>
      <c r="GV79" s="25">
        <f t="shared" si="290"/>
      </c>
      <c r="GW79" s="25">
        <f t="shared" si="291"/>
      </c>
      <c r="GX79" s="25">
        <f t="shared" si="292"/>
      </c>
      <c r="GY79" s="25">
        <f t="shared" si="293"/>
        <v>67</v>
      </c>
      <c r="GZ79" s="25">
        <f t="shared" si="294"/>
      </c>
      <c r="HA79" s="25">
        <f t="shared" si="295"/>
      </c>
      <c r="HB79" s="25">
        <f t="shared" si="296"/>
      </c>
      <c r="HD79">
        <f t="shared" si="297"/>
      </c>
      <c r="HE79">
        <f t="shared" si="298"/>
      </c>
      <c r="HF79" t="str">
        <f t="shared" si="299"/>
        <v>67</v>
      </c>
      <c r="HG79" t="str">
        <f t="shared" si="332"/>
        <v>67</v>
      </c>
    </row>
    <row r="80" spans="1:215" ht="21" customHeight="1" hidden="1">
      <c r="A80" s="65">
        <f t="shared" si="339"/>
        <v>34335</v>
      </c>
      <c r="B80" s="66">
        <f t="shared" si="339"/>
        <v>34335</v>
      </c>
      <c r="C80" s="67">
        <v>68</v>
      </c>
      <c r="D80" s="68" t="str">
        <f t="shared" si="333"/>
        <v>68</v>
      </c>
      <c r="E80" s="134"/>
      <c r="F80" s="135"/>
      <c r="G80" s="136"/>
      <c r="H80" s="70"/>
      <c r="I80" s="134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7"/>
      <c r="AE80" s="85">
        <f t="shared" si="334"/>
      </c>
      <c r="AF80" s="29">
        <v>1</v>
      </c>
      <c r="AG80" s="9">
        <f t="shared" si="195"/>
      </c>
      <c r="AH80" s="9">
        <f t="shared" si="196"/>
      </c>
      <c r="AI80" s="9">
        <f t="shared" si="197"/>
      </c>
      <c r="AJ80" s="9">
        <f t="shared" si="198"/>
      </c>
      <c r="AK80" s="9">
        <f t="shared" si="199"/>
      </c>
      <c r="AL80" s="9">
        <f t="shared" si="200"/>
      </c>
      <c r="AM80" s="9">
        <f t="shared" si="201"/>
      </c>
      <c r="AN80" s="9">
        <f t="shared" si="202"/>
      </c>
      <c r="AO80" s="10">
        <f t="shared" si="203"/>
      </c>
      <c r="AP80" s="10">
        <f t="shared" si="204"/>
      </c>
      <c r="AQ80" s="10">
        <f t="shared" si="205"/>
      </c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>
        <f t="shared" si="192"/>
      </c>
      <c r="BJ80" s="25">
        <f t="shared" si="193"/>
      </c>
      <c r="BK80" s="25">
        <f t="shared" si="194"/>
      </c>
      <c r="BL80" s="25">
        <f t="shared" si="331"/>
      </c>
      <c r="BM80" s="25">
        <f t="shared" si="301"/>
      </c>
      <c r="BN80" s="25">
        <f t="shared" si="302"/>
      </c>
      <c r="BO80" s="25">
        <f t="shared" si="303"/>
      </c>
      <c r="BP80" s="25">
        <f t="shared" si="304"/>
      </c>
      <c r="BQ80" s="25">
        <f t="shared" si="305"/>
      </c>
      <c r="BR80" s="25">
        <f t="shared" si="306"/>
      </c>
      <c r="BS80" s="25">
        <f t="shared" si="307"/>
      </c>
      <c r="BT80" s="25">
        <f t="shared" si="308"/>
      </c>
      <c r="BU80" s="27">
        <f t="shared" si="309"/>
      </c>
      <c r="BV80" s="25">
        <f t="shared" si="169"/>
      </c>
      <c r="BW80" s="25">
        <f t="shared" si="170"/>
      </c>
      <c r="BX80" s="25">
        <f t="shared" si="171"/>
      </c>
      <c r="BY80" s="25">
        <f t="shared" si="172"/>
      </c>
      <c r="BZ80" s="25">
        <f t="shared" si="173"/>
      </c>
      <c r="CA80" s="25">
        <f t="shared" si="174"/>
      </c>
      <c r="CB80" s="25">
        <f t="shared" si="175"/>
      </c>
      <c r="CC80" s="25">
        <f t="shared" si="176"/>
      </c>
      <c r="CD80" s="25">
        <f t="shared" si="177"/>
      </c>
      <c r="CE80" s="25">
        <f t="shared" si="178"/>
      </c>
      <c r="CF80" s="25">
        <f t="shared" si="179"/>
      </c>
      <c r="CG80" s="25">
        <f t="shared" si="180"/>
      </c>
      <c r="CH80" s="25">
        <f t="shared" si="181"/>
      </c>
      <c r="CI80" s="25">
        <f t="shared" si="182"/>
      </c>
      <c r="CJ80" s="25">
        <f t="shared" si="183"/>
      </c>
      <c r="CK80" s="25">
        <f t="shared" si="184"/>
      </c>
      <c r="CL80" s="25">
        <f t="shared" si="185"/>
      </c>
      <c r="CM80" s="25">
        <f t="shared" si="186"/>
      </c>
      <c r="CN80" s="25">
        <f t="shared" si="187"/>
      </c>
      <c r="CO80" s="25">
        <f t="shared" si="188"/>
      </c>
      <c r="CP80" s="25">
        <f t="shared" si="189"/>
      </c>
      <c r="CQ80" s="25">
        <f t="shared" si="310"/>
      </c>
      <c r="CR80" s="25">
        <f t="shared" si="311"/>
      </c>
      <c r="CS80" s="25">
        <f t="shared" si="312"/>
      </c>
      <c r="CT80" s="25">
        <f t="shared" si="313"/>
      </c>
      <c r="CU80" s="25">
        <f t="shared" si="314"/>
      </c>
      <c r="CV80" s="25">
        <f t="shared" si="315"/>
      </c>
      <c r="CW80" s="25">
        <f t="shared" si="316"/>
      </c>
      <c r="CX80" s="25">
        <f t="shared" si="317"/>
      </c>
      <c r="CY80" s="25">
        <f t="shared" si="318"/>
      </c>
      <c r="CZ80" s="25">
        <f t="shared" si="319"/>
      </c>
      <c r="DA80" s="25">
        <f t="shared" si="320"/>
      </c>
      <c r="DB80" s="25">
        <f t="shared" si="321"/>
      </c>
      <c r="DC80" s="25">
        <f t="shared" si="322"/>
      </c>
      <c r="DD80" s="25">
        <f t="shared" si="323"/>
      </c>
      <c r="DE80" s="25">
        <f t="shared" si="324"/>
      </c>
      <c r="DF80" s="25">
        <f t="shared" si="325"/>
      </c>
      <c r="DG80" s="25">
        <f t="shared" si="326"/>
      </c>
      <c r="DH80" s="25">
        <f t="shared" si="327"/>
      </c>
      <c r="DI80" s="25" t="str">
        <f t="shared" si="328"/>
        <v>68</v>
      </c>
      <c r="DJ80" s="25">
        <f t="shared" si="329"/>
      </c>
      <c r="DK80" s="25">
        <f t="shared" si="330"/>
      </c>
      <c r="DL80">
        <f t="shared" si="335"/>
      </c>
      <c r="DM80">
        <f t="shared" si="336"/>
      </c>
      <c r="DN80" t="str">
        <f t="shared" si="337"/>
        <v>68</v>
      </c>
      <c r="DO80" t="str">
        <f t="shared" si="338"/>
        <v>68</v>
      </c>
      <c r="DP80" s="25">
        <f t="shared" si="206"/>
      </c>
      <c r="DQ80" s="25">
        <f t="shared" si="207"/>
      </c>
      <c r="DR80" s="25">
        <f t="shared" si="208"/>
      </c>
      <c r="DS80" s="25">
        <f t="shared" si="209"/>
      </c>
      <c r="DT80" s="25">
        <f t="shared" si="210"/>
      </c>
      <c r="DU80" s="25">
        <f t="shared" si="211"/>
      </c>
      <c r="DV80" s="25">
        <f t="shared" si="212"/>
      </c>
      <c r="DW80" s="25">
        <f t="shared" si="213"/>
      </c>
      <c r="DX80" s="25">
        <f t="shared" si="214"/>
      </c>
      <c r="DY80" s="25">
        <f t="shared" si="215"/>
      </c>
      <c r="DZ80" s="25">
        <f t="shared" si="216"/>
      </c>
      <c r="EA80" s="25">
        <f t="shared" si="217"/>
      </c>
      <c r="EB80" s="25">
        <f t="shared" si="218"/>
      </c>
      <c r="EC80" s="25">
        <f t="shared" si="219"/>
      </c>
      <c r="ED80" s="25">
        <f t="shared" si="220"/>
      </c>
      <c r="EE80" s="25">
        <f t="shared" si="221"/>
      </c>
      <c r="EF80" s="25">
        <f t="shared" si="222"/>
      </c>
      <c r="EG80" s="25">
        <f t="shared" si="223"/>
      </c>
      <c r="EH80" s="25">
        <f t="shared" si="224"/>
      </c>
      <c r="EI80" s="25">
        <f t="shared" si="225"/>
      </c>
      <c r="EJ80" s="25">
        <f t="shared" si="226"/>
      </c>
      <c r="EK80" s="25">
        <f t="shared" si="227"/>
      </c>
      <c r="EL80" s="25">
        <f t="shared" si="228"/>
      </c>
      <c r="EM80" s="25">
        <f t="shared" si="229"/>
      </c>
      <c r="EN80" s="25">
        <f t="shared" si="230"/>
      </c>
      <c r="EO80" s="25">
        <f t="shared" si="231"/>
      </c>
      <c r="EP80" s="25">
        <f t="shared" si="232"/>
      </c>
      <c r="EQ80" s="25">
        <f t="shared" si="233"/>
      </c>
      <c r="ER80" s="25">
        <f t="shared" si="234"/>
      </c>
      <c r="ES80" s="25">
        <f t="shared" si="235"/>
      </c>
      <c r="ET80" s="25">
        <f t="shared" si="236"/>
      </c>
      <c r="EU80" s="25">
        <f t="shared" si="237"/>
      </c>
      <c r="EV80" s="25">
        <f t="shared" si="238"/>
      </c>
      <c r="EW80" s="25">
        <f t="shared" si="239"/>
      </c>
      <c r="EX80" s="25">
        <f t="shared" si="240"/>
      </c>
      <c r="EY80" s="25">
        <f t="shared" si="241"/>
      </c>
      <c r="EZ80" s="25">
        <f t="shared" si="242"/>
      </c>
      <c r="FA80" s="25">
        <f t="shared" si="243"/>
      </c>
      <c r="FB80" s="25">
        <f t="shared" si="244"/>
      </c>
      <c r="FC80" s="25">
        <f t="shared" si="245"/>
      </c>
      <c r="FD80" s="25">
        <f t="shared" si="246"/>
      </c>
      <c r="FE80" s="25">
        <f t="shared" si="247"/>
      </c>
      <c r="FF80" s="25">
        <f t="shared" si="248"/>
      </c>
      <c r="FG80" s="25">
        <f t="shared" si="249"/>
      </c>
      <c r="FH80" s="25">
        <f t="shared" si="250"/>
      </c>
      <c r="FI80" s="25">
        <f t="shared" si="251"/>
      </c>
      <c r="FJ80" s="25">
        <f t="shared" si="252"/>
      </c>
      <c r="FK80" s="25">
        <f t="shared" si="253"/>
      </c>
      <c r="FL80" s="25">
        <f t="shared" si="254"/>
      </c>
      <c r="FM80" s="25">
        <f t="shared" si="255"/>
      </c>
      <c r="FN80" s="25">
        <f t="shared" si="256"/>
      </c>
      <c r="FO80" s="25">
        <f t="shared" si="257"/>
      </c>
      <c r="FP80" s="25">
        <f t="shared" si="258"/>
      </c>
      <c r="FQ80" s="25">
        <f t="shared" si="259"/>
      </c>
      <c r="FR80" s="25">
        <f t="shared" si="260"/>
      </c>
      <c r="FS80" s="25">
        <f t="shared" si="261"/>
      </c>
      <c r="FT80" s="25">
        <f t="shared" si="262"/>
      </c>
      <c r="FU80" s="25">
        <f t="shared" si="263"/>
      </c>
      <c r="FV80" s="25">
        <f t="shared" si="264"/>
      </c>
      <c r="FW80" s="25">
        <f t="shared" si="265"/>
      </c>
      <c r="FX80" s="25">
        <f t="shared" si="266"/>
      </c>
      <c r="FY80" s="25">
        <f t="shared" si="267"/>
      </c>
      <c r="FZ80" s="25">
        <f t="shared" si="268"/>
      </c>
      <c r="GA80" s="25">
        <f t="shared" si="269"/>
      </c>
      <c r="GB80" s="25">
        <f t="shared" si="270"/>
      </c>
      <c r="GC80" s="25">
        <f t="shared" si="271"/>
      </c>
      <c r="GD80" s="25">
        <f t="shared" si="272"/>
      </c>
      <c r="GE80" s="25">
        <f t="shared" si="273"/>
      </c>
      <c r="GF80" s="25">
        <f t="shared" si="274"/>
      </c>
      <c r="GG80" s="25">
        <f t="shared" si="275"/>
      </c>
      <c r="GH80" s="25">
        <f t="shared" si="276"/>
      </c>
      <c r="GI80" s="25">
        <f t="shared" si="277"/>
      </c>
      <c r="GJ80" s="25">
        <f t="shared" si="278"/>
      </c>
      <c r="GK80" s="25">
        <f t="shared" si="279"/>
      </c>
      <c r="GL80" s="25">
        <f t="shared" si="280"/>
      </c>
      <c r="GM80" s="25">
        <f t="shared" si="281"/>
      </c>
      <c r="GN80" s="25">
        <f t="shared" si="282"/>
      </c>
      <c r="GO80" s="25">
        <f t="shared" si="283"/>
      </c>
      <c r="GP80" s="25">
        <f t="shared" si="284"/>
      </c>
      <c r="GQ80" s="25">
        <f t="shared" si="285"/>
      </c>
      <c r="GR80" s="25">
        <f t="shared" si="286"/>
      </c>
      <c r="GS80" s="25">
        <f t="shared" si="287"/>
      </c>
      <c r="GT80" s="25">
        <f t="shared" si="288"/>
      </c>
      <c r="GU80" s="25">
        <f t="shared" si="289"/>
      </c>
      <c r="GV80" s="25">
        <f t="shared" si="290"/>
      </c>
      <c r="GW80" s="25">
        <f t="shared" si="291"/>
      </c>
      <c r="GX80" s="25">
        <f t="shared" si="292"/>
      </c>
      <c r="GY80" s="25">
        <f t="shared" si="293"/>
      </c>
      <c r="GZ80" s="25">
        <f t="shared" si="294"/>
        <v>68</v>
      </c>
      <c r="HA80" s="25">
        <f t="shared" si="295"/>
      </c>
      <c r="HB80" s="25">
        <f t="shared" si="296"/>
      </c>
      <c r="HD80">
        <f t="shared" si="297"/>
      </c>
      <c r="HE80">
        <f t="shared" si="298"/>
      </c>
      <c r="HF80" t="str">
        <f t="shared" si="299"/>
        <v>68</v>
      </c>
      <c r="HG80" t="str">
        <f t="shared" si="332"/>
        <v>68</v>
      </c>
    </row>
    <row r="81" spans="1:215" ht="21" customHeight="1" hidden="1">
      <c r="A81" s="11">
        <f t="shared" si="339"/>
        <v>34700</v>
      </c>
      <c r="B81" s="21">
        <f t="shared" si="339"/>
        <v>34700</v>
      </c>
      <c r="C81" s="12">
        <v>69</v>
      </c>
      <c r="D81" s="30" t="str">
        <f t="shared" si="333"/>
        <v>69</v>
      </c>
      <c r="E81" s="138"/>
      <c r="F81" s="139"/>
      <c r="G81" s="140"/>
      <c r="H81" s="14"/>
      <c r="I81" s="138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41"/>
      <c r="AE81" s="84" t="str">
        <f t="shared" si="334"/>
        <v>&lt;3号の特例届出開始&gt;</v>
      </c>
      <c r="AF81" s="29"/>
      <c r="AG81" s="9">
        <f t="shared" si="195"/>
      </c>
      <c r="AH81" s="9">
        <f t="shared" si="196"/>
      </c>
      <c r="AI81" s="9">
        <f t="shared" si="197"/>
      </c>
      <c r="AJ81" s="9">
        <f t="shared" si="198"/>
      </c>
      <c r="AK81" s="9">
        <f t="shared" si="199"/>
      </c>
      <c r="AL81" s="9" t="str">
        <f t="shared" si="200"/>
        <v>&lt;3号の特例届出開始&gt;</v>
      </c>
      <c r="AM81" s="9">
        <f t="shared" si="201"/>
      </c>
      <c r="AN81" s="9">
        <f t="shared" si="202"/>
      </c>
      <c r="AO81" s="10">
        <f t="shared" si="203"/>
      </c>
      <c r="AP81" s="10">
        <f t="shared" si="204"/>
      </c>
      <c r="AQ81" s="10">
        <f t="shared" si="205"/>
      </c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>
        <f t="shared" si="192"/>
      </c>
      <c r="BJ81" s="25">
        <f t="shared" si="193"/>
      </c>
      <c r="BK81" s="25">
        <f t="shared" si="194"/>
      </c>
      <c r="BL81" s="25">
        <f t="shared" si="331"/>
      </c>
      <c r="BM81" s="25">
        <f t="shared" si="301"/>
      </c>
      <c r="BN81" s="25">
        <f t="shared" si="302"/>
      </c>
      <c r="BO81" s="25">
        <f t="shared" si="303"/>
      </c>
      <c r="BP81" s="25">
        <f t="shared" si="304"/>
      </c>
      <c r="BQ81" s="25">
        <f t="shared" si="305"/>
      </c>
      <c r="BR81" s="25">
        <f t="shared" si="306"/>
      </c>
      <c r="BS81" s="25">
        <f t="shared" si="307"/>
      </c>
      <c r="BT81" s="25">
        <f t="shared" si="308"/>
      </c>
      <c r="BU81" s="27">
        <f t="shared" si="309"/>
      </c>
      <c r="BV81" s="25">
        <f t="shared" si="169"/>
      </c>
      <c r="BW81" s="25">
        <f t="shared" si="170"/>
      </c>
      <c r="BX81" s="25">
        <f t="shared" si="171"/>
      </c>
      <c r="BY81" s="25">
        <f t="shared" si="172"/>
      </c>
      <c r="BZ81" s="25">
        <f t="shared" si="173"/>
      </c>
      <c r="CA81" s="25">
        <f t="shared" si="174"/>
      </c>
      <c r="CB81" s="25">
        <f t="shared" si="175"/>
      </c>
      <c r="CC81" s="25">
        <f t="shared" si="176"/>
      </c>
      <c r="CD81" s="25">
        <f t="shared" si="177"/>
      </c>
      <c r="CE81" s="25">
        <f t="shared" si="178"/>
      </c>
      <c r="CF81" s="25">
        <f t="shared" si="179"/>
      </c>
      <c r="CG81" s="25">
        <f t="shared" si="180"/>
      </c>
      <c r="CH81" s="25">
        <f t="shared" si="181"/>
      </c>
      <c r="CI81" s="25">
        <f t="shared" si="182"/>
      </c>
      <c r="CJ81" s="25">
        <f t="shared" si="183"/>
      </c>
      <c r="CK81" s="25">
        <f t="shared" si="184"/>
      </c>
      <c r="CL81" s="25">
        <f t="shared" si="185"/>
      </c>
      <c r="CM81" s="25">
        <f t="shared" si="186"/>
      </c>
      <c r="CN81" s="25">
        <f t="shared" si="187"/>
      </c>
      <c r="CO81" s="25">
        <f t="shared" si="188"/>
      </c>
      <c r="CP81" s="25">
        <f t="shared" si="189"/>
      </c>
      <c r="CQ81" s="25">
        <f t="shared" si="310"/>
      </c>
      <c r="CR81" s="25">
        <f t="shared" si="311"/>
      </c>
      <c r="CS81" s="25">
        <f t="shared" si="312"/>
      </c>
      <c r="CT81" s="25">
        <f t="shared" si="313"/>
      </c>
      <c r="CU81" s="25">
        <f t="shared" si="314"/>
      </c>
      <c r="CV81" s="25">
        <f t="shared" si="315"/>
      </c>
      <c r="CW81" s="25">
        <f t="shared" si="316"/>
      </c>
      <c r="CX81" s="25">
        <f t="shared" si="317"/>
      </c>
      <c r="CY81" s="25">
        <f t="shared" si="318"/>
      </c>
      <c r="CZ81" s="25">
        <f t="shared" si="319"/>
      </c>
      <c r="DA81" s="25">
        <f t="shared" si="320"/>
      </c>
      <c r="DB81" s="25">
        <f t="shared" si="321"/>
      </c>
      <c r="DC81" s="25">
        <f t="shared" si="322"/>
      </c>
      <c r="DD81" s="25">
        <f t="shared" si="323"/>
      </c>
      <c r="DE81" s="25">
        <f t="shared" si="324"/>
      </c>
      <c r="DF81" s="25">
        <f t="shared" si="325"/>
      </c>
      <c r="DG81" s="25">
        <f t="shared" si="326"/>
      </c>
      <c r="DH81" s="25">
        <f t="shared" si="327"/>
      </c>
      <c r="DI81" s="25">
        <f t="shared" si="328"/>
      </c>
      <c r="DJ81" s="25" t="str">
        <f t="shared" si="329"/>
        <v>69</v>
      </c>
      <c r="DK81" s="25">
        <f t="shared" si="330"/>
      </c>
      <c r="DL81">
        <f t="shared" si="335"/>
      </c>
      <c r="DM81">
        <f t="shared" si="336"/>
      </c>
      <c r="DN81" t="str">
        <f t="shared" si="337"/>
        <v>69</v>
      </c>
      <c r="DO81" t="str">
        <f t="shared" si="338"/>
        <v>69</v>
      </c>
      <c r="DP81" s="25">
        <f t="shared" si="206"/>
      </c>
      <c r="DQ81" s="25">
        <f t="shared" si="207"/>
      </c>
      <c r="DR81" s="25">
        <f t="shared" si="208"/>
      </c>
      <c r="DS81" s="25">
        <f t="shared" si="209"/>
      </c>
      <c r="DT81" s="25">
        <f t="shared" si="210"/>
      </c>
      <c r="DU81" s="25">
        <f t="shared" si="211"/>
      </c>
      <c r="DV81" s="25">
        <f t="shared" si="212"/>
      </c>
      <c r="DW81" s="25">
        <f t="shared" si="213"/>
      </c>
      <c r="DX81" s="25">
        <f t="shared" si="214"/>
      </c>
      <c r="DY81" s="25">
        <f t="shared" si="215"/>
      </c>
      <c r="DZ81" s="25">
        <f t="shared" si="216"/>
      </c>
      <c r="EA81" s="25">
        <f t="shared" si="217"/>
      </c>
      <c r="EB81" s="25">
        <f t="shared" si="218"/>
      </c>
      <c r="EC81" s="25">
        <f t="shared" si="219"/>
      </c>
      <c r="ED81" s="25">
        <f t="shared" si="220"/>
      </c>
      <c r="EE81" s="25">
        <f t="shared" si="221"/>
      </c>
      <c r="EF81" s="25">
        <f t="shared" si="222"/>
      </c>
      <c r="EG81" s="25">
        <f t="shared" si="223"/>
      </c>
      <c r="EH81" s="25">
        <f t="shared" si="224"/>
      </c>
      <c r="EI81" s="25">
        <f t="shared" si="225"/>
      </c>
      <c r="EJ81" s="25">
        <f t="shared" si="226"/>
      </c>
      <c r="EK81" s="25">
        <f t="shared" si="227"/>
      </c>
      <c r="EL81" s="25">
        <f t="shared" si="228"/>
      </c>
      <c r="EM81" s="25">
        <f t="shared" si="229"/>
      </c>
      <c r="EN81" s="25">
        <f t="shared" si="230"/>
      </c>
      <c r="EO81" s="25">
        <f t="shared" si="231"/>
      </c>
      <c r="EP81" s="25">
        <f t="shared" si="232"/>
      </c>
      <c r="EQ81" s="25">
        <f t="shared" si="233"/>
      </c>
      <c r="ER81" s="25">
        <f t="shared" si="234"/>
      </c>
      <c r="ES81" s="25">
        <f t="shared" si="235"/>
      </c>
      <c r="ET81" s="25">
        <f t="shared" si="236"/>
      </c>
      <c r="EU81" s="25">
        <f t="shared" si="237"/>
      </c>
      <c r="EV81" s="25">
        <f t="shared" si="238"/>
      </c>
      <c r="EW81" s="25">
        <f t="shared" si="239"/>
      </c>
      <c r="EX81" s="25">
        <f t="shared" si="240"/>
      </c>
      <c r="EY81" s="25">
        <f t="shared" si="241"/>
      </c>
      <c r="EZ81" s="25">
        <f t="shared" si="242"/>
      </c>
      <c r="FA81" s="25">
        <f t="shared" si="243"/>
      </c>
      <c r="FB81" s="25">
        <f t="shared" si="244"/>
      </c>
      <c r="FC81" s="25">
        <f t="shared" si="245"/>
      </c>
      <c r="FD81" s="25">
        <f t="shared" si="246"/>
      </c>
      <c r="FE81" s="25">
        <f t="shared" si="247"/>
      </c>
      <c r="FF81" s="25">
        <f t="shared" si="248"/>
      </c>
      <c r="FG81" s="25">
        <f t="shared" si="249"/>
      </c>
      <c r="FH81" s="25">
        <f t="shared" si="250"/>
      </c>
      <c r="FI81" s="25">
        <f t="shared" si="251"/>
      </c>
      <c r="FJ81" s="25">
        <f t="shared" si="252"/>
      </c>
      <c r="FK81" s="25">
        <f t="shared" si="253"/>
      </c>
      <c r="FL81" s="25">
        <f t="shared" si="254"/>
      </c>
      <c r="FM81" s="25">
        <f t="shared" si="255"/>
      </c>
      <c r="FN81" s="25">
        <f t="shared" si="256"/>
      </c>
      <c r="FO81" s="25">
        <f t="shared" si="257"/>
      </c>
      <c r="FP81" s="25">
        <f t="shared" si="258"/>
      </c>
      <c r="FQ81" s="25">
        <f t="shared" si="259"/>
      </c>
      <c r="FR81" s="25">
        <f t="shared" si="260"/>
      </c>
      <c r="FS81" s="25">
        <f t="shared" si="261"/>
      </c>
      <c r="FT81" s="25">
        <f t="shared" si="262"/>
      </c>
      <c r="FU81" s="25">
        <f t="shared" si="263"/>
      </c>
      <c r="FV81" s="25">
        <f t="shared" si="264"/>
      </c>
      <c r="FW81" s="25">
        <f t="shared" si="265"/>
      </c>
      <c r="FX81" s="25">
        <f t="shared" si="266"/>
      </c>
      <c r="FY81" s="25">
        <f t="shared" si="267"/>
      </c>
      <c r="FZ81" s="25">
        <f t="shared" si="268"/>
      </c>
      <c r="GA81" s="25">
        <f t="shared" si="269"/>
      </c>
      <c r="GB81" s="25">
        <f t="shared" si="270"/>
      </c>
      <c r="GC81" s="25">
        <f t="shared" si="271"/>
      </c>
      <c r="GD81" s="25">
        <f t="shared" si="272"/>
      </c>
      <c r="GE81" s="25">
        <f t="shared" si="273"/>
      </c>
      <c r="GF81" s="25">
        <f t="shared" si="274"/>
      </c>
      <c r="GG81" s="25">
        <f t="shared" si="275"/>
      </c>
      <c r="GH81" s="25">
        <f t="shared" si="276"/>
      </c>
      <c r="GI81" s="25">
        <f t="shared" si="277"/>
      </c>
      <c r="GJ81" s="25">
        <f t="shared" si="278"/>
      </c>
      <c r="GK81" s="25">
        <f t="shared" si="279"/>
      </c>
      <c r="GL81" s="25">
        <f t="shared" si="280"/>
      </c>
      <c r="GM81" s="25">
        <f t="shared" si="281"/>
      </c>
      <c r="GN81" s="25">
        <f t="shared" si="282"/>
      </c>
      <c r="GO81" s="25">
        <f t="shared" si="283"/>
      </c>
      <c r="GP81" s="25">
        <f t="shared" si="284"/>
      </c>
      <c r="GQ81" s="25">
        <f t="shared" si="285"/>
      </c>
      <c r="GR81" s="25">
        <f t="shared" si="286"/>
      </c>
      <c r="GS81" s="25">
        <f t="shared" si="287"/>
      </c>
      <c r="GT81" s="25">
        <f t="shared" si="288"/>
      </c>
      <c r="GU81" s="25">
        <f t="shared" si="289"/>
      </c>
      <c r="GV81" s="25">
        <f t="shared" si="290"/>
      </c>
      <c r="GW81" s="25">
        <f t="shared" si="291"/>
      </c>
      <c r="GX81" s="25">
        <f t="shared" si="292"/>
      </c>
      <c r="GY81" s="25">
        <f t="shared" si="293"/>
      </c>
      <c r="GZ81" s="25">
        <f t="shared" si="294"/>
      </c>
      <c r="HA81" s="25">
        <f t="shared" si="295"/>
        <v>69</v>
      </c>
      <c r="HB81" s="25">
        <f t="shared" si="296"/>
      </c>
      <c r="HD81">
        <f t="shared" si="297"/>
      </c>
      <c r="HE81">
        <f t="shared" si="298"/>
      </c>
      <c r="HF81" t="str">
        <f t="shared" si="299"/>
        <v>69</v>
      </c>
      <c r="HG81" t="str">
        <f t="shared" si="332"/>
        <v>69</v>
      </c>
    </row>
    <row r="82" spans="1:215" ht="21" customHeight="1" hidden="1" thickBot="1">
      <c r="A82" s="71">
        <f t="shared" si="339"/>
        <v>35065</v>
      </c>
      <c r="B82" s="72">
        <f t="shared" si="339"/>
        <v>35065</v>
      </c>
      <c r="C82" s="73">
        <v>70</v>
      </c>
      <c r="D82" s="74" t="str">
        <f t="shared" si="333"/>
        <v>70</v>
      </c>
      <c r="E82" s="142"/>
      <c r="F82" s="143"/>
      <c r="G82" s="144"/>
      <c r="H82" s="75"/>
      <c r="I82" s="142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5"/>
      <c r="AE82" s="90">
        <f t="shared" si="334"/>
      </c>
      <c r="AF82" s="29">
        <v>1</v>
      </c>
      <c r="AG82" s="9">
        <f t="shared" si="195"/>
      </c>
      <c r="AH82" s="9">
        <f t="shared" si="196"/>
      </c>
      <c r="AI82" s="9">
        <f t="shared" si="197"/>
      </c>
      <c r="AJ82" s="9">
        <f t="shared" si="198"/>
      </c>
      <c r="AK82" s="9">
        <f t="shared" si="199"/>
      </c>
      <c r="AL82" s="9">
        <f t="shared" si="200"/>
      </c>
      <c r="AM82" s="9">
        <f t="shared" si="201"/>
      </c>
      <c r="AN82" s="9">
        <f t="shared" si="202"/>
      </c>
      <c r="AO82" s="10">
        <f t="shared" si="203"/>
      </c>
      <c r="AP82" s="10">
        <f t="shared" si="204"/>
      </c>
      <c r="AQ82" s="10">
        <f t="shared" si="205"/>
      </c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>
        <f t="shared" si="192"/>
      </c>
      <c r="BJ82" s="25">
        <f t="shared" si="193"/>
      </c>
      <c r="BK82" s="25">
        <f t="shared" si="194"/>
      </c>
      <c r="BL82" s="25">
        <f t="shared" si="331"/>
      </c>
      <c r="BM82" s="25">
        <f t="shared" si="301"/>
      </c>
      <c r="BN82" s="25">
        <f t="shared" si="302"/>
      </c>
      <c r="BO82" s="25">
        <f t="shared" si="303"/>
      </c>
      <c r="BP82" s="25">
        <f t="shared" si="304"/>
      </c>
      <c r="BQ82" s="25">
        <f t="shared" si="305"/>
      </c>
      <c r="BR82" s="25">
        <f t="shared" si="306"/>
      </c>
      <c r="BS82" s="25">
        <f t="shared" si="307"/>
      </c>
      <c r="BT82" s="25">
        <f t="shared" si="308"/>
      </c>
      <c r="BU82" s="27">
        <f t="shared" si="309"/>
      </c>
      <c r="BV82" s="25">
        <f t="shared" si="169"/>
      </c>
      <c r="BW82" s="25">
        <f t="shared" si="170"/>
      </c>
      <c r="BX82" s="25">
        <f t="shared" si="171"/>
      </c>
      <c r="BY82" s="25">
        <f t="shared" si="172"/>
      </c>
      <c r="BZ82" s="25">
        <f t="shared" si="173"/>
      </c>
      <c r="CA82" s="25">
        <f t="shared" si="174"/>
      </c>
      <c r="CB82" s="25">
        <f t="shared" si="175"/>
      </c>
      <c r="CC82" s="25">
        <f t="shared" si="176"/>
      </c>
      <c r="CD82" s="25">
        <f t="shared" si="177"/>
      </c>
      <c r="CE82" s="25">
        <f t="shared" si="178"/>
      </c>
      <c r="CF82" s="25">
        <f t="shared" si="179"/>
      </c>
      <c r="CG82" s="25">
        <f t="shared" si="180"/>
      </c>
      <c r="CH82" s="25">
        <f t="shared" si="181"/>
      </c>
      <c r="CI82" s="25">
        <f t="shared" si="182"/>
      </c>
      <c r="CJ82" s="25">
        <f t="shared" si="183"/>
      </c>
      <c r="CK82" s="25">
        <f t="shared" si="184"/>
      </c>
      <c r="CL82" s="25">
        <f t="shared" si="185"/>
      </c>
      <c r="CM82" s="25">
        <f t="shared" si="186"/>
      </c>
      <c r="CN82" s="25">
        <f t="shared" si="187"/>
      </c>
      <c r="CO82" s="25">
        <f t="shared" si="188"/>
      </c>
      <c r="CP82" s="25">
        <f t="shared" si="189"/>
      </c>
      <c r="CQ82" s="25">
        <f t="shared" si="310"/>
      </c>
      <c r="CR82" s="25">
        <f t="shared" si="311"/>
      </c>
      <c r="CS82" s="25">
        <f t="shared" si="312"/>
      </c>
      <c r="CT82" s="25">
        <f t="shared" si="313"/>
      </c>
      <c r="CU82" s="25">
        <f t="shared" si="314"/>
      </c>
      <c r="CV82" s="25">
        <f t="shared" si="315"/>
      </c>
      <c r="CW82" s="25">
        <f t="shared" si="316"/>
      </c>
      <c r="CX82" s="25">
        <f t="shared" si="317"/>
      </c>
      <c r="CY82" s="25">
        <f t="shared" si="318"/>
      </c>
      <c r="CZ82" s="25">
        <f t="shared" si="319"/>
      </c>
      <c r="DA82" s="25">
        <f t="shared" si="320"/>
      </c>
      <c r="DB82" s="25">
        <f t="shared" si="321"/>
      </c>
      <c r="DC82" s="25">
        <f t="shared" si="322"/>
      </c>
      <c r="DD82" s="25">
        <f t="shared" si="323"/>
      </c>
      <c r="DE82" s="25">
        <f t="shared" si="324"/>
      </c>
      <c r="DF82" s="25">
        <f t="shared" si="325"/>
      </c>
      <c r="DG82" s="25">
        <f t="shared" si="326"/>
      </c>
      <c r="DH82" s="25">
        <f t="shared" si="327"/>
      </c>
      <c r="DI82" s="25">
        <f t="shared" si="328"/>
      </c>
      <c r="DJ82" s="25">
        <f t="shared" si="329"/>
      </c>
      <c r="DK82" s="25" t="str">
        <f t="shared" si="330"/>
        <v>70</v>
      </c>
      <c r="DL82">
        <f t="shared" si="335"/>
      </c>
      <c r="DM82">
        <f t="shared" si="336"/>
      </c>
      <c r="DN82" t="str">
        <f t="shared" si="337"/>
        <v>70</v>
      </c>
      <c r="DO82" t="str">
        <f t="shared" si="338"/>
        <v>70</v>
      </c>
      <c r="DP82" s="25">
        <f t="shared" si="206"/>
      </c>
      <c r="DQ82" s="25">
        <f t="shared" si="207"/>
      </c>
      <c r="DR82" s="25">
        <f t="shared" si="208"/>
      </c>
      <c r="DS82" s="25">
        <f t="shared" si="209"/>
      </c>
      <c r="DT82" s="25">
        <f t="shared" si="210"/>
      </c>
      <c r="DU82" s="25">
        <f t="shared" si="211"/>
      </c>
      <c r="DV82" s="25">
        <f t="shared" si="212"/>
      </c>
      <c r="DW82" s="25">
        <f t="shared" si="213"/>
      </c>
      <c r="DX82" s="25">
        <f t="shared" si="214"/>
      </c>
      <c r="DY82" s="25">
        <f t="shared" si="215"/>
      </c>
      <c r="DZ82" s="25">
        <f t="shared" si="216"/>
      </c>
      <c r="EA82" s="25">
        <f t="shared" si="217"/>
      </c>
      <c r="EB82" s="25">
        <f t="shared" si="218"/>
      </c>
      <c r="EC82" s="25">
        <f t="shared" si="219"/>
      </c>
      <c r="ED82" s="25">
        <f t="shared" si="220"/>
      </c>
      <c r="EE82" s="25">
        <f t="shared" si="221"/>
      </c>
      <c r="EF82" s="25">
        <f t="shared" si="222"/>
      </c>
      <c r="EG82" s="25">
        <f t="shared" si="223"/>
      </c>
      <c r="EH82" s="25">
        <f t="shared" si="224"/>
      </c>
      <c r="EI82" s="25">
        <f t="shared" si="225"/>
      </c>
      <c r="EJ82" s="25">
        <f t="shared" si="226"/>
      </c>
      <c r="EK82" s="25">
        <f t="shared" si="227"/>
      </c>
      <c r="EL82" s="25">
        <f t="shared" si="228"/>
      </c>
      <c r="EM82" s="25">
        <f t="shared" si="229"/>
      </c>
      <c r="EN82" s="25">
        <f t="shared" si="230"/>
      </c>
      <c r="EO82" s="25">
        <f t="shared" si="231"/>
      </c>
      <c r="EP82" s="25">
        <f t="shared" si="232"/>
      </c>
      <c r="EQ82" s="25">
        <f t="shared" si="233"/>
      </c>
      <c r="ER82" s="25">
        <f t="shared" si="234"/>
      </c>
      <c r="ES82" s="25">
        <f t="shared" si="235"/>
      </c>
      <c r="ET82" s="25">
        <f t="shared" si="236"/>
      </c>
      <c r="EU82" s="25">
        <f t="shared" si="237"/>
      </c>
      <c r="EV82" s="25">
        <f t="shared" si="238"/>
      </c>
      <c r="EW82" s="25">
        <f t="shared" si="239"/>
      </c>
      <c r="EX82" s="25">
        <f t="shared" si="240"/>
      </c>
      <c r="EY82" s="25">
        <f t="shared" si="241"/>
      </c>
      <c r="EZ82" s="25">
        <f t="shared" si="242"/>
      </c>
      <c r="FA82" s="25">
        <f t="shared" si="243"/>
      </c>
      <c r="FB82" s="25">
        <f t="shared" si="244"/>
      </c>
      <c r="FC82" s="25">
        <f t="shared" si="245"/>
      </c>
      <c r="FD82" s="25">
        <f t="shared" si="246"/>
      </c>
      <c r="FE82" s="25">
        <f t="shared" si="247"/>
      </c>
      <c r="FF82" s="25">
        <f t="shared" si="248"/>
      </c>
      <c r="FG82" s="25">
        <f t="shared" si="249"/>
      </c>
      <c r="FH82" s="25">
        <f t="shared" si="250"/>
      </c>
      <c r="FI82" s="25">
        <f t="shared" si="251"/>
      </c>
      <c r="FJ82" s="25">
        <f t="shared" si="252"/>
      </c>
      <c r="FK82" s="25">
        <f t="shared" si="253"/>
      </c>
      <c r="FL82" s="25">
        <f t="shared" si="254"/>
      </c>
      <c r="FM82" s="25">
        <f t="shared" si="255"/>
      </c>
      <c r="FN82" s="25">
        <f t="shared" si="256"/>
      </c>
      <c r="FO82" s="25">
        <f t="shared" si="257"/>
      </c>
      <c r="FP82" s="25">
        <f t="shared" si="258"/>
      </c>
      <c r="FQ82" s="25">
        <f t="shared" si="259"/>
      </c>
      <c r="FR82" s="25">
        <f t="shared" si="260"/>
      </c>
      <c r="FS82" s="25">
        <f t="shared" si="261"/>
      </c>
      <c r="FT82" s="25">
        <f t="shared" si="262"/>
      </c>
      <c r="FU82" s="25">
        <f t="shared" si="263"/>
      </c>
      <c r="FV82" s="25">
        <f t="shared" si="264"/>
      </c>
      <c r="FW82" s="25">
        <f t="shared" si="265"/>
      </c>
      <c r="FX82" s="25">
        <f t="shared" si="266"/>
      </c>
      <c r="FY82" s="25">
        <f t="shared" si="267"/>
      </c>
      <c r="FZ82" s="25">
        <f t="shared" si="268"/>
      </c>
      <c r="GA82" s="25">
        <f t="shared" si="269"/>
      </c>
      <c r="GB82" s="25">
        <f t="shared" si="270"/>
      </c>
      <c r="GC82" s="25">
        <f t="shared" si="271"/>
      </c>
      <c r="GD82" s="25">
        <f t="shared" si="272"/>
      </c>
      <c r="GE82" s="25">
        <f t="shared" si="273"/>
      </c>
      <c r="GF82" s="25">
        <f t="shared" si="274"/>
      </c>
      <c r="GG82" s="25">
        <f t="shared" si="275"/>
      </c>
      <c r="GH82" s="25">
        <f t="shared" si="276"/>
      </c>
      <c r="GI82" s="25">
        <f t="shared" si="277"/>
      </c>
      <c r="GJ82" s="25">
        <f t="shared" si="278"/>
      </c>
      <c r="GK82" s="25">
        <f t="shared" si="279"/>
      </c>
      <c r="GL82" s="25">
        <f t="shared" si="280"/>
      </c>
      <c r="GM82" s="25">
        <f t="shared" si="281"/>
      </c>
      <c r="GN82" s="25">
        <f t="shared" si="282"/>
      </c>
      <c r="GO82" s="25">
        <f t="shared" si="283"/>
      </c>
      <c r="GP82" s="25">
        <f t="shared" si="284"/>
      </c>
      <c r="GQ82" s="25">
        <f t="shared" si="285"/>
      </c>
      <c r="GR82" s="25">
        <f t="shared" si="286"/>
      </c>
      <c r="GS82" s="25">
        <f t="shared" si="287"/>
      </c>
      <c r="GT82" s="25">
        <f t="shared" si="288"/>
      </c>
      <c r="GU82" s="25">
        <f t="shared" si="289"/>
      </c>
      <c r="GV82" s="25">
        <f t="shared" si="290"/>
      </c>
      <c r="GW82" s="25">
        <f t="shared" si="291"/>
      </c>
      <c r="GX82" s="25">
        <f t="shared" si="292"/>
      </c>
      <c r="GY82" s="25">
        <f t="shared" si="293"/>
      </c>
      <c r="GZ82" s="25">
        <f t="shared" si="294"/>
      </c>
      <c r="HA82" s="25">
        <f t="shared" si="295"/>
      </c>
      <c r="HB82" s="25">
        <f t="shared" si="296"/>
        <v>70</v>
      </c>
      <c r="HD82">
        <f t="shared" si="297"/>
      </c>
      <c r="HE82">
        <f t="shared" si="298"/>
      </c>
      <c r="HF82" t="str">
        <f t="shared" si="299"/>
        <v>70</v>
      </c>
      <c r="HG82" t="str">
        <f t="shared" si="332"/>
        <v>70</v>
      </c>
    </row>
  </sheetData>
  <sheetProtection password="D335" sheet="1"/>
  <mergeCells count="155">
    <mergeCell ref="A1:AD1"/>
    <mergeCell ref="A3:AD3"/>
    <mergeCell ref="E8:F8"/>
    <mergeCell ref="I8:N8"/>
    <mergeCell ref="P8:U8"/>
    <mergeCell ref="W8:AB8"/>
    <mergeCell ref="E6:F6"/>
    <mergeCell ref="I6:N6"/>
    <mergeCell ref="P6:U6"/>
    <mergeCell ref="W6:AB6"/>
    <mergeCell ref="A10:B10"/>
    <mergeCell ref="E10:G10"/>
    <mergeCell ref="I10:AD10"/>
    <mergeCell ref="E11:G11"/>
    <mergeCell ref="I11:AD11"/>
    <mergeCell ref="E12:G12"/>
    <mergeCell ref="I12:AD12"/>
    <mergeCell ref="E13:G13"/>
    <mergeCell ref="I13:AD13"/>
    <mergeCell ref="E14:G14"/>
    <mergeCell ref="I14:AD14"/>
    <mergeCell ref="E15:G15"/>
    <mergeCell ref="I15:AD15"/>
    <mergeCell ref="E16:G16"/>
    <mergeCell ref="I16:AD16"/>
    <mergeCell ref="E17:G17"/>
    <mergeCell ref="I17:AD17"/>
    <mergeCell ref="E18:G18"/>
    <mergeCell ref="I18:AD18"/>
    <mergeCell ref="E19:G19"/>
    <mergeCell ref="I19:AD19"/>
    <mergeCell ref="E20:G20"/>
    <mergeCell ref="I20:AD20"/>
    <mergeCell ref="E21:G21"/>
    <mergeCell ref="I21:AD21"/>
    <mergeCell ref="E22:G22"/>
    <mergeCell ref="I22:AD22"/>
    <mergeCell ref="E23:G23"/>
    <mergeCell ref="I23:AD23"/>
    <mergeCell ref="E24:G24"/>
    <mergeCell ref="I24:AD24"/>
    <mergeCell ref="E25:G25"/>
    <mergeCell ref="I25:AD25"/>
    <mergeCell ref="E26:G26"/>
    <mergeCell ref="I26:AD26"/>
    <mergeCell ref="E27:G27"/>
    <mergeCell ref="I27:AD27"/>
    <mergeCell ref="E28:G28"/>
    <mergeCell ref="I28:AD28"/>
    <mergeCell ref="E29:G29"/>
    <mergeCell ref="I29:AD29"/>
    <mergeCell ref="E30:G30"/>
    <mergeCell ref="I30:AD30"/>
    <mergeCell ref="E31:G31"/>
    <mergeCell ref="I31:AD31"/>
    <mergeCell ref="E32:G32"/>
    <mergeCell ref="I32:AD32"/>
    <mergeCell ref="E33:G33"/>
    <mergeCell ref="I33:AD33"/>
    <mergeCell ref="E34:G34"/>
    <mergeCell ref="I34:AD34"/>
    <mergeCell ref="E35:G35"/>
    <mergeCell ref="I35:AD35"/>
    <mergeCell ref="E36:G36"/>
    <mergeCell ref="I36:AD36"/>
    <mergeCell ref="E37:G37"/>
    <mergeCell ref="I37:AD37"/>
    <mergeCell ref="E38:G38"/>
    <mergeCell ref="I38:AD38"/>
    <mergeCell ref="E39:G39"/>
    <mergeCell ref="I39:AD39"/>
    <mergeCell ref="E40:G40"/>
    <mergeCell ref="I40:AD40"/>
    <mergeCell ref="E41:G41"/>
    <mergeCell ref="I41:AD41"/>
    <mergeCell ref="E42:G42"/>
    <mergeCell ref="I42:AD42"/>
    <mergeCell ref="E43:G43"/>
    <mergeCell ref="I43:AD43"/>
    <mergeCell ref="E44:G44"/>
    <mergeCell ref="I44:AD44"/>
    <mergeCell ref="E45:G45"/>
    <mergeCell ref="I45:AD45"/>
    <mergeCell ref="E46:G46"/>
    <mergeCell ref="I46:AD46"/>
    <mergeCell ref="E47:G47"/>
    <mergeCell ref="I47:AD47"/>
    <mergeCell ref="E48:G48"/>
    <mergeCell ref="I48:AD48"/>
    <mergeCell ref="E49:G49"/>
    <mergeCell ref="I49:AD49"/>
    <mergeCell ref="E50:G50"/>
    <mergeCell ref="I50:AD50"/>
    <mergeCell ref="E52:G52"/>
    <mergeCell ref="I52:AD52"/>
    <mergeCell ref="E53:G53"/>
    <mergeCell ref="I53:AD53"/>
    <mergeCell ref="E54:G54"/>
    <mergeCell ref="I54:AD54"/>
    <mergeCell ref="E55:G55"/>
    <mergeCell ref="I55:AD55"/>
    <mergeCell ref="E56:G56"/>
    <mergeCell ref="I56:AD56"/>
    <mergeCell ref="E57:G57"/>
    <mergeCell ref="I57:AD57"/>
    <mergeCell ref="E58:G58"/>
    <mergeCell ref="I58:AD58"/>
    <mergeCell ref="E59:G59"/>
    <mergeCell ref="I59:AD59"/>
    <mergeCell ref="E60:G60"/>
    <mergeCell ref="I60:AD60"/>
    <mergeCell ref="E61:G61"/>
    <mergeCell ref="I61:AD61"/>
    <mergeCell ref="E62:G62"/>
    <mergeCell ref="I62:AD62"/>
    <mergeCell ref="E63:G63"/>
    <mergeCell ref="I63:AD63"/>
    <mergeCell ref="E64:G64"/>
    <mergeCell ref="I64:AD64"/>
    <mergeCell ref="E65:G65"/>
    <mergeCell ref="I65:AD65"/>
    <mergeCell ref="E66:G66"/>
    <mergeCell ref="I66:AD66"/>
    <mergeCell ref="E67:G67"/>
    <mergeCell ref="I67:AD67"/>
    <mergeCell ref="E68:G68"/>
    <mergeCell ref="I68:AD68"/>
    <mergeCell ref="E69:G69"/>
    <mergeCell ref="I69:AD69"/>
    <mergeCell ref="E70:G70"/>
    <mergeCell ref="I70:AD70"/>
    <mergeCell ref="E71:G71"/>
    <mergeCell ref="I71:AD71"/>
    <mergeCell ref="E72:G72"/>
    <mergeCell ref="I72:AD72"/>
    <mergeCell ref="E73:G73"/>
    <mergeCell ref="I73:AD73"/>
    <mergeCell ref="E74:G74"/>
    <mergeCell ref="I74:AD74"/>
    <mergeCell ref="E75:G75"/>
    <mergeCell ref="I75:AD75"/>
    <mergeCell ref="E76:G76"/>
    <mergeCell ref="I76:AD76"/>
    <mergeCell ref="E77:G77"/>
    <mergeCell ref="I77:AD77"/>
    <mergeCell ref="E78:G78"/>
    <mergeCell ref="I78:AD78"/>
    <mergeCell ref="E79:G79"/>
    <mergeCell ref="I79:AD79"/>
    <mergeCell ref="E80:G80"/>
    <mergeCell ref="I80:AD80"/>
    <mergeCell ref="E81:G81"/>
    <mergeCell ref="I81:AD81"/>
    <mergeCell ref="E82:G82"/>
    <mergeCell ref="I82:AD82"/>
  </mergeCells>
  <dataValidations count="1">
    <dataValidation type="list" allowBlank="1" showInputMessage="1" showErrorMessage="1" sqref="H6 H8">
      <formula1>$AF$1:$AF$4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社会保険庁LANシステム</cp:lastModifiedBy>
  <cp:lastPrinted>2009-07-01T13:08:33Z</cp:lastPrinted>
  <dcterms:created xsi:type="dcterms:W3CDTF">2009-06-04T10:32:03Z</dcterms:created>
  <dcterms:modified xsi:type="dcterms:W3CDTF">2009-07-01T13:19:32Z</dcterms:modified>
  <cp:category/>
  <cp:version/>
  <cp:contentType/>
  <cp:contentStatus/>
</cp:coreProperties>
</file>